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ranco/Documents/"/>
    </mc:Choice>
  </mc:AlternateContent>
  <xr:revisionPtr revIDLastSave="0" documentId="13_ncr:1_{04A5AF0E-BEC6-A841-B715-D85F57B6F6F1}" xr6:coauthVersionLast="47" xr6:coauthVersionMax="47" xr10:uidLastSave="{00000000-0000-0000-0000-000000000000}"/>
  <bookViews>
    <workbookView xWindow="20" yWindow="520" windowWidth="28800" windowHeight="16180" tabRatio="815" xr2:uid="{00000000-000D-0000-FFFF-FFFF00000000}"/>
  </bookViews>
  <sheets>
    <sheet name="F" sheetId="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J43" i="2" l="1"/>
  <c r="AJ23" i="2"/>
  <c r="AF43" i="2"/>
  <c r="AF23" i="2"/>
  <c r="F6" i="2" l="1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L5" i="2" l="1"/>
  <c r="M5" i="2" s="1"/>
  <c r="L6" i="2"/>
  <c r="M6" i="2" s="1"/>
  <c r="L7" i="2"/>
  <c r="M7" i="2" s="1"/>
  <c r="L8" i="2"/>
  <c r="M8" i="2" s="1"/>
  <c r="L9" i="2"/>
  <c r="M9" i="2" s="1"/>
  <c r="L10" i="2"/>
  <c r="M10" i="2" s="1"/>
  <c r="L11" i="2"/>
  <c r="M11" i="2" s="1"/>
  <c r="L12" i="2"/>
  <c r="M12" i="2" s="1"/>
  <c r="L13" i="2"/>
  <c r="M13" i="2" s="1"/>
  <c r="L14" i="2"/>
  <c r="M14" i="2" s="1"/>
  <c r="L15" i="2"/>
  <c r="M15" i="2" s="1"/>
  <c r="L16" i="2"/>
  <c r="M16" i="2" s="1"/>
  <c r="L17" i="2"/>
  <c r="M17" i="2" s="1"/>
  <c r="L18" i="2"/>
  <c r="M18" i="2" s="1"/>
  <c r="L19" i="2"/>
  <c r="M19" i="2" s="1"/>
  <c r="L20" i="2"/>
  <c r="M20" i="2" s="1"/>
  <c r="L21" i="2"/>
  <c r="M21" i="2" s="1"/>
  <c r="L22" i="2"/>
  <c r="M22" i="2" s="1"/>
  <c r="L23" i="2"/>
  <c r="M23" i="2" s="1"/>
  <c r="L24" i="2"/>
  <c r="M24" i="2" s="1"/>
  <c r="L25" i="2"/>
  <c r="M25" i="2" s="1"/>
  <c r="L26" i="2"/>
  <c r="M26" i="2" s="1"/>
  <c r="L27" i="2"/>
  <c r="M27" i="2" s="1"/>
  <c r="L28" i="2"/>
  <c r="M28" i="2" s="1"/>
  <c r="L29" i="2"/>
  <c r="M29" i="2" s="1"/>
  <c r="L30" i="2"/>
  <c r="M30" i="2" s="1"/>
  <c r="L31" i="2"/>
  <c r="M31" i="2" s="1"/>
  <c r="L32" i="2"/>
  <c r="M32" i="2" s="1"/>
  <c r="L33" i="2"/>
  <c r="M33" i="2" s="1"/>
  <c r="L34" i="2"/>
  <c r="M34" i="2" s="1"/>
  <c r="L35" i="2"/>
  <c r="M35" i="2" s="1"/>
  <c r="L36" i="2"/>
  <c r="M36" i="2" s="1"/>
  <c r="L37" i="2"/>
  <c r="M37" i="2" s="1"/>
  <c r="L38" i="2"/>
  <c r="M38" i="2" s="1"/>
  <c r="L39" i="2"/>
  <c r="M39" i="2" s="1"/>
  <c r="L40" i="2"/>
  <c r="M40" i="2" s="1"/>
  <c r="L41" i="2"/>
  <c r="M41" i="2" s="1"/>
  <c r="L42" i="2"/>
  <c r="M42" i="2" s="1"/>
  <c r="L43" i="2"/>
  <c r="M43" i="2" s="1"/>
  <c r="L44" i="2"/>
  <c r="M44" i="2" s="1"/>
  <c r="BB44" i="2" l="1"/>
  <c r="BB43" i="2"/>
  <c r="BB42" i="2"/>
  <c r="BB41" i="2"/>
  <c r="BB40" i="2"/>
  <c r="BB39" i="2"/>
  <c r="BB38" i="2"/>
  <c r="BB37" i="2"/>
  <c r="BB36" i="2"/>
  <c r="BB35" i="2"/>
  <c r="BB34" i="2"/>
  <c r="BB33" i="2"/>
  <c r="BB32" i="2"/>
  <c r="BB31" i="2"/>
  <c r="BB30" i="2"/>
  <c r="BB29" i="2"/>
  <c r="BB28" i="2"/>
  <c r="BB27" i="2"/>
  <c r="BB26" i="2"/>
  <c r="BB25" i="2"/>
  <c r="BB24" i="2"/>
  <c r="BB23" i="2"/>
  <c r="BB22" i="2"/>
  <c r="BB21" i="2"/>
  <c r="BB20" i="2"/>
  <c r="BB19" i="2"/>
  <c r="BB18" i="2"/>
  <c r="BB17" i="2"/>
  <c r="BB16" i="2"/>
  <c r="BB15" i="2"/>
  <c r="BB14" i="2"/>
  <c r="BB13" i="2"/>
  <c r="BB12" i="2"/>
  <c r="BB11" i="2"/>
  <c r="BB10" i="2"/>
  <c r="BB9" i="2"/>
  <c r="BB8" i="2"/>
  <c r="BB7" i="2"/>
  <c r="BB6" i="2"/>
  <c r="BB5" i="2"/>
  <c r="AK5" i="2" l="1"/>
  <c r="AL5" i="2"/>
  <c r="AM5" i="2"/>
  <c r="AN5" i="2"/>
  <c r="AO5" i="2"/>
  <c r="AQ5" i="2"/>
  <c r="AR5" i="2"/>
  <c r="AS5" i="2"/>
  <c r="AT5" i="2"/>
  <c r="AU5" i="2"/>
  <c r="AV5" i="2"/>
  <c r="AX5" i="2"/>
  <c r="AY5" i="2"/>
  <c r="AZ5" i="2"/>
  <c r="BC5" i="2"/>
  <c r="BD5" i="2"/>
  <c r="BE5" i="2"/>
  <c r="BF5" i="2"/>
  <c r="AK6" i="2"/>
  <c r="AL6" i="2"/>
  <c r="AM6" i="2"/>
  <c r="AN6" i="2"/>
  <c r="AO6" i="2"/>
  <c r="AQ6" i="2"/>
  <c r="AR6" i="2"/>
  <c r="AS6" i="2"/>
  <c r="AT6" i="2"/>
  <c r="AU6" i="2"/>
  <c r="AV6" i="2"/>
  <c r="AX6" i="2"/>
  <c r="AY6" i="2"/>
  <c r="AZ6" i="2"/>
  <c r="BC6" i="2"/>
  <c r="BD6" i="2"/>
  <c r="BE6" i="2"/>
  <c r="BF6" i="2"/>
  <c r="AK7" i="2"/>
  <c r="AL7" i="2"/>
  <c r="AM7" i="2"/>
  <c r="AN7" i="2"/>
  <c r="AO7" i="2"/>
  <c r="AQ7" i="2"/>
  <c r="AR7" i="2"/>
  <c r="AS7" i="2"/>
  <c r="AT7" i="2"/>
  <c r="AU7" i="2"/>
  <c r="AV7" i="2"/>
  <c r="AX7" i="2"/>
  <c r="AY7" i="2"/>
  <c r="AZ7" i="2"/>
  <c r="BC7" i="2"/>
  <c r="BD7" i="2"/>
  <c r="BE7" i="2"/>
  <c r="BF7" i="2"/>
  <c r="AK8" i="2"/>
  <c r="AL8" i="2"/>
  <c r="AM8" i="2"/>
  <c r="AN8" i="2"/>
  <c r="AO8" i="2"/>
  <c r="AQ8" i="2"/>
  <c r="AR8" i="2"/>
  <c r="AS8" i="2"/>
  <c r="AT8" i="2"/>
  <c r="AU8" i="2"/>
  <c r="AV8" i="2"/>
  <c r="AX8" i="2"/>
  <c r="AY8" i="2"/>
  <c r="AZ8" i="2"/>
  <c r="BC8" i="2"/>
  <c r="BD8" i="2"/>
  <c r="BE8" i="2"/>
  <c r="BF8" i="2"/>
  <c r="AK9" i="2"/>
  <c r="AL9" i="2"/>
  <c r="AM9" i="2"/>
  <c r="AN9" i="2"/>
  <c r="AO9" i="2"/>
  <c r="AQ9" i="2"/>
  <c r="AR9" i="2"/>
  <c r="AS9" i="2"/>
  <c r="AT9" i="2"/>
  <c r="AU9" i="2"/>
  <c r="AV9" i="2"/>
  <c r="AX9" i="2"/>
  <c r="AY9" i="2"/>
  <c r="AZ9" i="2"/>
  <c r="BC9" i="2"/>
  <c r="BD9" i="2"/>
  <c r="BE9" i="2"/>
  <c r="BF9" i="2"/>
  <c r="AK10" i="2"/>
  <c r="AL10" i="2"/>
  <c r="AM10" i="2"/>
  <c r="AN10" i="2"/>
  <c r="AO10" i="2"/>
  <c r="AQ10" i="2"/>
  <c r="AR10" i="2"/>
  <c r="AS10" i="2"/>
  <c r="AT10" i="2"/>
  <c r="AU10" i="2"/>
  <c r="AV10" i="2"/>
  <c r="AX10" i="2"/>
  <c r="AY10" i="2"/>
  <c r="AZ10" i="2"/>
  <c r="BC10" i="2"/>
  <c r="BD10" i="2"/>
  <c r="BE10" i="2"/>
  <c r="BF10" i="2"/>
  <c r="AK11" i="2"/>
  <c r="AL11" i="2"/>
  <c r="AM11" i="2"/>
  <c r="AN11" i="2"/>
  <c r="AO11" i="2"/>
  <c r="AQ11" i="2"/>
  <c r="AR11" i="2"/>
  <c r="AS11" i="2"/>
  <c r="AT11" i="2"/>
  <c r="AU11" i="2"/>
  <c r="AV11" i="2"/>
  <c r="AX11" i="2"/>
  <c r="AY11" i="2"/>
  <c r="AZ11" i="2"/>
  <c r="BC11" i="2"/>
  <c r="BD11" i="2"/>
  <c r="BE11" i="2"/>
  <c r="BF11" i="2"/>
  <c r="AK12" i="2"/>
  <c r="AL12" i="2"/>
  <c r="AM12" i="2"/>
  <c r="AN12" i="2"/>
  <c r="AO12" i="2"/>
  <c r="AQ12" i="2"/>
  <c r="AR12" i="2"/>
  <c r="AS12" i="2"/>
  <c r="AT12" i="2"/>
  <c r="AU12" i="2"/>
  <c r="AV12" i="2"/>
  <c r="AX12" i="2"/>
  <c r="AY12" i="2"/>
  <c r="AZ12" i="2"/>
  <c r="BC12" i="2"/>
  <c r="BD12" i="2"/>
  <c r="BE12" i="2"/>
  <c r="BF12" i="2"/>
  <c r="AK13" i="2"/>
  <c r="AL13" i="2"/>
  <c r="AM13" i="2"/>
  <c r="AN13" i="2"/>
  <c r="AO13" i="2"/>
  <c r="AQ13" i="2"/>
  <c r="AR13" i="2"/>
  <c r="AS13" i="2"/>
  <c r="AT13" i="2"/>
  <c r="AU13" i="2"/>
  <c r="AV13" i="2"/>
  <c r="AX13" i="2"/>
  <c r="AY13" i="2"/>
  <c r="AZ13" i="2"/>
  <c r="BC13" i="2"/>
  <c r="BD13" i="2"/>
  <c r="BE13" i="2"/>
  <c r="BF13" i="2"/>
  <c r="AK14" i="2"/>
  <c r="AL14" i="2"/>
  <c r="AM14" i="2"/>
  <c r="AN14" i="2"/>
  <c r="AO14" i="2"/>
  <c r="AQ14" i="2"/>
  <c r="AR14" i="2"/>
  <c r="AS14" i="2"/>
  <c r="AT14" i="2"/>
  <c r="AU14" i="2"/>
  <c r="AV14" i="2"/>
  <c r="AX14" i="2"/>
  <c r="AY14" i="2"/>
  <c r="AZ14" i="2"/>
  <c r="BC14" i="2"/>
  <c r="BD14" i="2"/>
  <c r="BE14" i="2"/>
  <c r="BF14" i="2"/>
  <c r="AK15" i="2"/>
  <c r="AL15" i="2"/>
  <c r="AM15" i="2"/>
  <c r="AN15" i="2"/>
  <c r="AO15" i="2"/>
  <c r="AQ15" i="2"/>
  <c r="AR15" i="2"/>
  <c r="AS15" i="2"/>
  <c r="AT15" i="2"/>
  <c r="AU15" i="2"/>
  <c r="AV15" i="2"/>
  <c r="AX15" i="2"/>
  <c r="AY15" i="2"/>
  <c r="AZ15" i="2"/>
  <c r="BC15" i="2"/>
  <c r="BD15" i="2"/>
  <c r="BE15" i="2"/>
  <c r="BF15" i="2"/>
  <c r="AK16" i="2"/>
  <c r="AL16" i="2"/>
  <c r="AM16" i="2"/>
  <c r="AN16" i="2"/>
  <c r="AO16" i="2"/>
  <c r="AQ16" i="2"/>
  <c r="AR16" i="2"/>
  <c r="AS16" i="2"/>
  <c r="AT16" i="2"/>
  <c r="AU16" i="2"/>
  <c r="AV16" i="2"/>
  <c r="AX16" i="2"/>
  <c r="AY16" i="2"/>
  <c r="AZ16" i="2"/>
  <c r="BC16" i="2"/>
  <c r="BD16" i="2"/>
  <c r="BE16" i="2"/>
  <c r="BF16" i="2"/>
  <c r="AK17" i="2"/>
  <c r="AL17" i="2"/>
  <c r="AM17" i="2"/>
  <c r="AN17" i="2"/>
  <c r="AO17" i="2"/>
  <c r="AQ17" i="2"/>
  <c r="AR17" i="2"/>
  <c r="AS17" i="2"/>
  <c r="AT17" i="2"/>
  <c r="AU17" i="2"/>
  <c r="AV17" i="2"/>
  <c r="AX17" i="2"/>
  <c r="AY17" i="2"/>
  <c r="AZ17" i="2"/>
  <c r="BC17" i="2"/>
  <c r="BD17" i="2"/>
  <c r="BE17" i="2"/>
  <c r="BF17" i="2"/>
  <c r="AK18" i="2"/>
  <c r="AL18" i="2"/>
  <c r="AM18" i="2"/>
  <c r="AN18" i="2"/>
  <c r="AO18" i="2"/>
  <c r="AQ18" i="2"/>
  <c r="AR18" i="2"/>
  <c r="AS18" i="2"/>
  <c r="AT18" i="2"/>
  <c r="AU18" i="2"/>
  <c r="AV18" i="2"/>
  <c r="AX18" i="2"/>
  <c r="AY18" i="2"/>
  <c r="AZ18" i="2"/>
  <c r="BC18" i="2"/>
  <c r="BD18" i="2"/>
  <c r="BE18" i="2"/>
  <c r="BF18" i="2"/>
  <c r="AK19" i="2"/>
  <c r="AL19" i="2"/>
  <c r="AM19" i="2"/>
  <c r="AN19" i="2"/>
  <c r="AO19" i="2"/>
  <c r="AQ19" i="2"/>
  <c r="AR19" i="2"/>
  <c r="AS19" i="2"/>
  <c r="AT19" i="2"/>
  <c r="AU19" i="2"/>
  <c r="AV19" i="2"/>
  <c r="AX19" i="2"/>
  <c r="AY19" i="2"/>
  <c r="AZ19" i="2"/>
  <c r="BC19" i="2"/>
  <c r="BD19" i="2"/>
  <c r="BE19" i="2"/>
  <c r="BF19" i="2"/>
  <c r="AK20" i="2"/>
  <c r="AL20" i="2"/>
  <c r="AM20" i="2"/>
  <c r="AN20" i="2"/>
  <c r="AO20" i="2"/>
  <c r="AQ20" i="2"/>
  <c r="AR20" i="2"/>
  <c r="AS20" i="2"/>
  <c r="AT20" i="2"/>
  <c r="AU20" i="2"/>
  <c r="AV20" i="2"/>
  <c r="AX20" i="2"/>
  <c r="AY20" i="2"/>
  <c r="AZ20" i="2"/>
  <c r="BC20" i="2"/>
  <c r="BD20" i="2"/>
  <c r="BE20" i="2"/>
  <c r="BF20" i="2"/>
  <c r="AK21" i="2"/>
  <c r="AL21" i="2"/>
  <c r="AM21" i="2"/>
  <c r="AN21" i="2"/>
  <c r="AO21" i="2"/>
  <c r="AQ21" i="2"/>
  <c r="AR21" i="2"/>
  <c r="AS21" i="2"/>
  <c r="AT21" i="2"/>
  <c r="AU21" i="2"/>
  <c r="AV21" i="2"/>
  <c r="AX21" i="2"/>
  <c r="AY21" i="2"/>
  <c r="AZ21" i="2"/>
  <c r="BC21" i="2"/>
  <c r="BD21" i="2"/>
  <c r="BE21" i="2"/>
  <c r="BF21" i="2"/>
  <c r="AK22" i="2"/>
  <c r="AL22" i="2"/>
  <c r="AM22" i="2"/>
  <c r="AN22" i="2"/>
  <c r="AO22" i="2"/>
  <c r="AQ22" i="2"/>
  <c r="AR22" i="2"/>
  <c r="AS22" i="2"/>
  <c r="AT22" i="2"/>
  <c r="AU22" i="2"/>
  <c r="AV22" i="2"/>
  <c r="AX22" i="2"/>
  <c r="AY22" i="2"/>
  <c r="AZ22" i="2"/>
  <c r="BC22" i="2"/>
  <c r="BD22" i="2"/>
  <c r="BE22" i="2"/>
  <c r="BF22" i="2"/>
  <c r="AK23" i="2"/>
  <c r="AL23" i="2"/>
  <c r="AM23" i="2"/>
  <c r="AN23" i="2"/>
  <c r="AO23" i="2"/>
  <c r="AQ23" i="2"/>
  <c r="AR23" i="2"/>
  <c r="AS23" i="2"/>
  <c r="AT23" i="2"/>
  <c r="AU23" i="2"/>
  <c r="AV23" i="2"/>
  <c r="AX23" i="2"/>
  <c r="AY23" i="2"/>
  <c r="AZ23" i="2"/>
  <c r="BC23" i="2"/>
  <c r="BD23" i="2"/>
  <c r="BE23" i="2"/>
  <c r="BF23" i="2"/>
  <c r="AK24" i="2"/>
  <c r="AL24" i="2"/>
  <c r="AM24" i="2"/>
  <c r="AN24" i="2"/>
  <c r="AO24" i="2"/>
  <c r="AQ24" i="2"/>
  <c r="AR24" i="2"/>
  <c r="AS24" i="2"/>
  <c r="AT24" i="2"/>
  <c r="AU24" i="2"/>
  <c r="AV24" i="2"/>
  <c r="AX24" i="2"/>
  <c r="AY24" i="2"/>
  <c r="AZ24" i="2"/>
  <c r="BC24" i="2"/>
  <c r="BD24" i="2"/>
  <c r="BE24" i="2"/>
  <c r="BF24" i="2"/>
  <c r="AK25" i="2"/>
  <c r="AL25" i="2"/>
  <c r="AM25" i="2"/>
  <c r="AN25" i="2"/>
  <c r="AO25" i="2"/>
  <c r="AQ25" i="2"/>
  <c r="AR25" i="2"/>
  <c r="AS25" i="2"/>
  <c r="AT25" i="2"/>
  <c r="AU25" i="2"/>
  <c r="AV25" i="2"/>
  <c r="AX25" i="2"/>
  <c r="AY25" i="2"/>
  <c r="AZ25" i="2"/>
  <c r="BC25" i="2"/>
  <c r="BD25" i="2"/>
  <c r="BE25" i="2"/>
  <c r="BF25" i="2"/>
  <c r="AK26" i="2"/>
  <c r="AL26" i="2"/>
  <c r="AM26" i="2"/>
  <c r="AN26" i="2"/>
  <c r="AO26" i="2"/>
  <c r="AQ26" i="2"/>
  <c r="AR26" i="2"/>
  <c r="AS26" i="2"/>
  <c r="AT26" i="2"/>
  <c r="AU26" i="2"/>
  <c r="AV26" i="2"/>
  <c r="AX26" i="2"/>
  <c r="AY26" i="2"/>
  <c r="AZ26" i="2"/>
  <c r="BC26" i="2"/>
  <c r="BD26" i="2"/>
  <c r="BE26" i="2"/>
  <c r="BF26" i="2"/>
  <c r="AK27" i="2"/>
  <c r="AL27" i="2"/>
  <c r="AM27" i="2"/>
  <c r="AN27" i="2"/>
  <c r="AO27" i="2"/>
  <c r="AQ27" i="2"/>
  <c r="AR27" i="2"/>
  <c r="AS27" i="2"/>
  <c r="AT27" i="2"/>
  <c r="AU27" i="2"/>
  <c r="AV27" i="2"/>
  <c r="AX27" i="2"/>
  <c r="AY27" i="2"/>
  <c r="AZ27" i="2"/>
  <c r="BC27" i="2"/>
  <c r="BD27" i="2"/>
  <c r="BE27" i="2"/>
  <c r="BF27" i="2"/>
  <c r="AK28" i="2"/>
  <c r="AL28" i="2"/>
  <c r="AM28" i="2"/>
  <c r="AN28" i="2"/>
  <c r="AO28" i="2"/>
  <c r="AQ28" i="2"/>
  <c r="AR28" i="2"/>
  <c r="AS28" i="2"/>
  <c r="AT28" i="2"/>
  <c r="AU28" i="2"/>
  <c r="AV28" i="2"/>
  <c r="AX28" i="2"/>
  <c r="AY28" i="2"/>
  <c r="AZ28" i="2"/>
  <c r="BC28" i="2"/>
  <c r="BD28" i="2"/>
  <c r="BE28" i="2"/>
  <c r="BF28" i="2"/>
  <c r="AK29" i="2"/>
  <c r="AL29" i="2"/>
  <c r="AM29" i="2"/>
  <c r="AN29" i="2"/>
  <c r="AO29" i="2"/>
  <c r="AQ29" i="2"/>
  <c r="AR29" i="2"/>
  <c r="AS29" i="2"/>
  <c r="AT29" i="2"/>
  <c r="AU29" i="2"/>
  <c r="AV29" i="2"/>
  <c r="AX29" i="2"/>
  <c r="AY29" i="2"/>
  <c r="AZ29" i="2"/>
  <c r="BC29" i="2"/>
  <c r="BD29" i="2"/>
  <c r="BE29" i="2"/>
  <c r="BF29" i="2"/>
  <c r="AK30" i="2"/>
  <c r="AL30" i="2"/>
  <c r="AM30" i="2"/>
  <c r="AN30" i="2"/>
  <c r="AO30" i="2"/>
  <c r="AQ30" i="2"/>
  <c r="AR30" i="2"/>
  <c r="AS30" i="2"/>
  <c r="AT30" i="2"/>
  <c r="AU30" i="2"/>
  <c r="AV30" i="2"/>
  <c r="AX30" i="2"/>
  <c r="AY30" i="2"/>
  <c r="AZ30" i="2"/>
  <c r="BC30" i="2"/>
  <c r="BD30" i="2"/>
  <c r="BE30" i="2"/>
  <c r="BF30" i="2"/>
  <c r="AK31" i="2"/>
  <c r="AL31" i="2"/>
  <c r="AM31" i="2"/>
  <c r="AN31" i="2"/>
  <c r="AO31" i="2"/>
  <c r="AQ31" i="2"/>
  <c r="AR31" i="2"/>
  <c r="AS31" i="2"/>
  <c r="AT31" i="2"/>
  <c r="AU31" i="2"/>
  <c r="AV31" i="2"/>
  <c r="AX31" i="2"/>
  <c r="AY31" i="2"/>
  <c r="AZ31" i="2"/>
  <c r="BC31" i="2"/>
  <c r="BD31" i="2"/>
  <c r="BE31" i="2"/>
  <c r="BF31" i="2"/>
  <c r="AK32" i="2"/>
  <c r="AL32" i="2"/>
  <c r="AM32" i="2"/>
  <c r="AN32" i="2"/>
  <c r="AO32" i="2"/>
  <c r="AQ32" i="2"/>
  <c r="AR32" i="2"/>
  <c r="AS32" i="2"/>
  <c r="AT32" i="2"/>
  <c r="AU32" i="2"/>
  <c r="AV32" i="2"/>
  <c r="AX32" i="2"/>
  <c r="AY32" i="2"/>
  <c r="AZ32" i="2"/>
  <c r="BC32" i="2"/>
  <c r="BD32" i="2"/>
  <c r="BE32" i="2"/>
  <c r="BF32" i="2"/>
  <c r="AK33" i="2"/>
  <c r="AL33" i="2"/>
  <c r="AM33" i="2"/>
  <c r="AN33" i="2"/>
  <c r="AO33" i="2"/>
  <c r="AQ33" i="2"/>
  <c r="AR33" i="2"/>
  <c r="AS33" i="2"/>
  <c r="AT33" i="2"/>
  <c r="AU33" i="2"/>
  <c r="AV33" i="2"/>
  <c r="AX33" i="2"/>
  <c r="AY33" i="2"/>
  <c r="AZ33" i="2"/>
  <c r="BC33" i="2"/>
  <c r="BD33" i="2"/>
  <c r="BE33" i="2"/>
  <c r="BF33" i="2"/>
  <c r="AK34" i="2"/>
  <c r="AL34" i="2"/>
  <c r="AM34" i="2"/>
  <c r="AN34" i="2"/>
  <c r="AO34" i="2"/>
  <c r="AQ34" i="2"/>
  <c r="AR34" i="2"/>
  <c r="AS34" i="2"/>
  <c r="AT34" i="2"/>
  <c r="AU34" i="2"/>
  <c r="AV34" i="2"/>
  <c r="AX34" i="2"/>
  <c r="AY34" i="2"/>
  <c r="AZ34" i="2"/>
  <c r="BC34" i="2"/>
  <c r="BD34" i="2"/>
  <c r="BE34" i="2"/>
  <c r="BF34" i="2"/>
  <c r="AK35" i="2"/>
  <c r="AL35" i="2"/>
  <c r="AM35" i="2"/>
  <c r="AN35" i="2"/>
  <c r="AO35" i="2"/>
  <c r="AQ35" i="2"/>
  <c r="AR35" i="2"/>
  <c r="AS35" i="2"/>
  <c r="AT35" i="2"/>
  <c r="AU35" i="2"/>
  <c r="AV35" i="2"/>
  <c r="AX35" i="2"/>
  <c r="AY35" i="2"/>
  <c r="AZ35" i="2"/>
  <c r="BC35" i="2"/>
  <c r="BD35" i="2"/>
  <c r="BE35" i="2"/>
  <c r="BF35" i="2"/>
  <c r="AK36" i="2"/>
  <c r="AL36" i="2"/>
  <c r="AM36" i="2"/>
  <c r="AN36" i="2"/>
  <c r="AO36" i="2"/>
  <c r="AQ36" i="2"/>
  <c r="AR36" i="2"/>
  <c r="AS36" i="2"/>
  <c r="AT36" i="2"/>
  <c r="AU36" i="2"/>
  <c r="AV36" i="2"/>
  <c r="AX36" i="2"/>
  <c r="AY36" i="2"/>
  <c r="AZ36" i="2"/>
  <c r="BC36" i="2"/>
  <c r="BD36" i="2"/>
  <c r="BE36" i="2"/>
  <c r="BF36" i="2"/>
  <c r="AK37" i="2"/>
  <c r="AL37" i="2"/>
  <c r="AM37" i="2"/>
  <c r="AN37" i="2"/>
  <c r="AO37" i="2"/>
  <c r="AQ37" i="2"/>
  <c r="AR37" i="2"/>
  <c r="AS37" i="2"/>
  <c r="AT37" i="2"/>
  <c r="AU37" i="2"/>
  <c r="AV37" i="2"/>
  <c r="AX37" i="2"/>
  <c r="AY37" i="2"/>
  <c r="AZ37" i="2"/>
  <c r="BC37" i="2"/>
  <c r="BD37" i="2"/>
  <c r="BE37" i="2"/>
  <c r="BF37" i="2"/>
  <c r="AK38" i="2"/>
  <c r="AL38" i="2"/>
  <c r="AM38" i="2"/>
  <c r="AN38" i="2"/>
  <c r="AO38" i="2"/>
  <c r="AQ38" i="2"/>
  <c r="AR38" i="2"/>
  <c r="AS38" i="2"/>
  <c r="AT38" i="2"/>
  <c r="AU38" i="2"/>
  <c r="AV38" i="2"/>
  <c r="AX38" i="2"/>
  <c r="AY38" i="2"/>
  <c r="AZ38" i="2"/>
  <c r="BC38" i="2"/>
  <c r="BD38" i="2"/>
  <c r="BE38" i="2"/>
  <c r="BF38" i="2"/>
  <c r="AK39" i="2"/>
  <c r="AL39" i="2"/>
  <c r="AM39" i="2"/>
  <c r="AN39" i="2"/>
  <c r="AO39" i="2"/>
  <c r="AQ39" i="2"/>
  <c r="AR39" i="2"/>
  <c r="AS39" i="2"/>
  <c r="AT39" i="2"/>
  <c r="AU39" i="2"/>
  <c r="AV39" i="2"/>
  <c r="AX39" i="2"/>
  <c r="AY39" i="2"/>
  <c r="AZ39" i="2"/>
  <c r="BC39" i="2"/>
  <c r="BD39" i="2"/>
  <c r="BE39" i="2"/>
  <c r="BF39" i="2"/>
  <c r="AK40" i="2"/>
  <c r="AL40" i="2"/>
  <c r="AM40" i="2"/>
  <c r="AN40" i="2"/>
  <c r="AO40" i="2"/>
  <c r="AQ40" i="2"/>
  <c r="AR40" i="2"/>
  <c r="AS40" i="2"/>
  <c r="AT40" i="2"/>
  <c r="AU40" i="2"/>
  <c r="AV40" i="2"/>
  <c r="AX40" i="2"/>
  <c r="AY40" i="2"/>
  <c r="AZ40" i="2"/>
  <c r="BC40" i="2"/>
  <c r="BD40" i="2"/>
  <c r="BE40" i="2"/>
  <c r="BF40" i="2"/>
  <c r="AK41" i="2"/>
  <c r="AL41" i="2"/>
  <c r="AM41" i="2"/>
  <c r="AN41" i="2"/>
  <c r="AO41" i="2"/>
  <c r="AQ41" i="2"/>
  <c r="AR41" i="2"/>
  <c r="AS41" i="2"/>
  <c r="AT41" i="2"/>
  <c r="AU41" i="2"/>
  <c r="AV41" i="2"/>
  <c r="AX41" i="2"/>
  <c r="AY41" i="2"/>
  <c r="AZ41" i="2"/>
  <c r="BC41" i="2"/>
  <c r="BD41" i="2"/>
  <c r="BE41" i="2"/>
  <c r="BF41" i="2"/>
  <c r="AK42" i="2"/>
  <c r="AL42" i="2"/>
  <c r="AM42" i="2"/>
  <c r="AN42" i="2"/>
  <c r="AO42" i="2"/>
  <c r="AQ42" i="2"/>
  <c r="AR42" i="2"/>
  <c r="AS42" i="2"/>
  <c r="AT42" i="2"/>
  <c r="AU42" i="2"/>
  <c r="AV42" i="2"/>
  <c r="AX42" i="2"/>
  <c r="AY42" i="2"/>
  <c r="AZ42" i="2"/>
  <c r="BC42" i="2"/>
  <c r="BD42" i="2"/>
  <c r="BE42" i="2"/>
  <c r="BF42" i="2"/>
  <c r="AK43" i="2"/>
  <c r="AL43" i="2"/>
  <c r="AM43" i="2"/>
  <c r="AN43" i="2"/>
  <c r="AO43" i="2"/>
  <c r="AQ43" i="2"/>
  <c r="AR43" i="2"/>
  <c r="AS43" i="2"/>
  <c r="AT43" i="2"/>
  <c r="AU43" i="2"/>
  <c r="AV43" i="2"/>
  <c r="AX43" i="2"/>
  <c r="AY43" i="2"/>
  <c r="AZ43" i="2"/>
  <c r="BC43" i="2"/>
  <c r="BD43" i="2"/>
  <c r="BE43" i="2"/>
  <c r="BF43" i="2"/>
  <c r="AK44" i="2"/>
  <c r="AL44" i="2"/>
  <c r="AM44" i="2"/>
  <c r="AN44" i="2"/>
  <c r="AO44" i="2"/>
  <c r="AQ44" i="2"/>
  <c r="AR44" i="2"/>
  <c r="AS44" i="2"/>
  <c r="AT44" i="2"/>
  <c r="AU44" i="2"/>
  <c r="AV44" i="2"/>
  <c r="AX44" i="2"/>
  <c r="AY44" i="2"/>
  <c r="AZ44" i="2"/>
  <c r="BC44" i="2"/>
  <c r="BD44" i="2"/>
  <c r="BE44" i="2"/>
  <c r="BF44" i="2"/>
  <c r="AI6" i="2"/>
  <c r="AI7" i="2"/>
  <c r="AI8" i="2"/>
  <c r="AI9" i="2"/>
  <c r="AI10" i="2"/>
  <c r="AI11" i="2"/>
  <c r="AI12" i="2"/>
  <c r="AI13" i="2"/>
  <c r="AI14" i="2"/>
  <c r="AI15" i="2"/>
  <c r="AI16" i="2"/>
  <c r="AI17" i="2"/>
  <c r="AI18" i="2"/>
  <c r="AI19" i="2"/>
  <c r="AI20" i="2"/>
  <c r="AI21" i="2"/>
  <c r="AI22" i="2"/>
  <c r="AI23" i="2"/>
  <c r="AI24" i="2"/>
  <c r="AI25" i="2"/>
  <c r="AI26" i="2"/>
  <c r="AI27" i="2"/>
  <c r="AI28" i="2"/>
  <c r="AI29" i="2"/>
  <c r="AI30" i="2"/>
  <c r="AI31" i="2"/>
  <c r="AI32" i="2"/>
  <c r="AI33" i="2"/>
  <c r="AI34" i="2"/>
  <c r="AI35" i="2"/>
  <c r="AI36" i="2"/>
  <c r="AI37" i="2"/>
  <c r="AI38" i="2"/>
  <c r="AI39" i="2"/>
  <c r="AI40" i="2"/>
  <c r="AI41" i="2"/>
  <c r="AI42" i="2"/>
  <c r="AI43" i="2"/>
  <c r="AI4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</calcChain>
</file>

<file path=xl/sharedStrings.xml><?xml version="1.0" encoding="utf-8"?>
<sst xmlns="http://schemas.openxmlformats.org/spreadsheetml/2006/main" count="140" uniqueCount="71">
  <si>
    <t>Federal government / Gouvernement fédéral</t>
  </si>
  <si>
    <t>Nominal GDP / PIB nominal</t>
  </si>
  <si>
    <t>Real GDP / PIB réel</t>
  </si>
  <si>
    <t>Population projection / Projection de la population</t>
  </si>
  <si>
    <t>Labour force productivity / Productivité du travail 
Productivité de la population</t>
  </si>
  <si>
    <t>Employment / Niveau d'emploi</t>
  </si>
  <si>
    <t>Total revenue / Revenus totaux</t>
  </si>
  <si>
    <t>Program spending / Dépenses de programme</t>
  </si>
  <si>
    <t>Elderly benefits / Sécurité de la vieillesse</t>
  </si>
  <si>
    <t>Childrens benefits / Prestations pour enfants</t>
  </si>
  <si>
    <t>Employment Insurance benefits / Prestations d'assurance-emploi</t>
  </si>
  <si>
    <t>Canada Emergency Response Benefit / Prestation canadienne d’urgence</t>
  </si>
  <si>
    <t>Transfers to subnational government / Transferts au niveau infranational</t>
  </si>
  <si>
    <t>Canada Health Transfer / Transfert canadien en matière de santé</t>
  </si>
  <si>
    <t>Canada Social Transfer / Transfert canadien en matière de programmes sociaux</t>
  </si>
  <si>
    <t>Equalization / Paiements de péréquation</t>
  </si>
  <si>
    <t>Territorial Financing Formula / Transferts aux gouvernements  territoriaux</t>
  </si>
  <si>
    <t xml:space="preserve">Other transfers / Autres transferts </t>
  </si>
  <si>
    <t>Canada Immunization Plan / Plan d’immunisation du Canada</t>
  </si>
  <si>
    <t>Other transfers, DPE / Autres transferts, DDP</t>
  </si>
  <si>
    <t>Direct program expenses (DPE) / Dépenses directes de programme (DDP)</t>
  </si>
  <si>
    <t>Direct program expenses, net other transfers / Dépenses directes de programme (DDP), net</t>
  </si>
  <si>
    <t>Canada Emergency Wage Subsidy / Subvention salariale d'urgence du Canada</t>
  </si>
  <si>
    <t>Canada-Wide Early Learning and Child Care / Un plan d’apprentissage et de garde des jeunes enfants pancanadien</t>
  </si>
  <si>
    <t>Primary balance / Solde primaire</t>
  </si>
  <si>
    <t>Public debt charges / Frais de la dette publique</t>
  </si>
  <si>
    <t>Interest-bearing debt / Passif productif</t>
  </si>
  <si>
    <t>Net financial liabilities / Passif financier net</t>
  </si>
  <si>
    <t>Interest rate (effective) / Taux d'intérêt réel</t>
  </si>
  <si>
    <t>$ 000,000</t>
  </si>
  <si>
    <t>000,000 of persons / 000,000 du personnes</t>
  </si>
  <si>
    <t>index / indicie</t>
  </si>
  <si>
    <t>persons (000s) / personnes (000s)</t>
  </si>
  <si>
    <t>%</t>
  </si>
  <si>
    <t>% of GDP / % du PIB</t>
  </si>
  <si>
    <t>_date_</t>
  </si>
  <si>
    <t>ygdp</t>
  </si>
  <si>
    <t>ygdp12</t>
  </si>
  <si>
    <t>pop</t>
  </si>
  <si>
    <t>lprod</t>
  </si>
  <si>
    <t>lfe</t>
  </si>
  <si>
    <t>f_rev_0</t>
  </si>
  <si>
    <t>f_ps_0</t>
  </si>
  <si>
    <t>f_eld_0</t>
  </si>
  <si>
    <t>f_cb_0</t>
  </si>
  <si>
    <t>f_eix_0</t>
  </si>
  <si>
    <t>f_cerb</t>
  </si>
  <si>
    <t>f_mtg_0</t>
  </si>
  <si>
    <t>f_cht_0</t>
  </si>
  <si>
    <t>f_cst_0</t>
  </si>
  <si>
    <t>f_eq_0</t>
  </si>
  <si>
    <t>f_tff_0</t>
  </si>
  <si>
    <t>f_otr_0</t>
  </si>
  <si>
    <t>f_imm</t>
  </si>
  <si>
    <t>f_otr_dpe_0</t>
  </si>
  <si>
    <t>f_dpe_0</t>
  </si>
  <si>
    <t>f_dpe_netotr_0</t>
  </si>
  <si>
    <t>f_cews</t>
  </si>
  <si>
    <t>f_child_0</t>
  </si>
  <si>
    <t>f_pb_0</t>
  </si>
  <si>
    <t>f_pdc_0</t>
  </si>
  <si>
    <t>f_l_ibd_0</t>
  </si>
  <si>
    <t>f_nfl_0</t>
  </si>
  <si>
    <t>Sources: Statistics Canada and Parliamentary Budget Officer / Statistiques Canada et le bureau du directeur parliamentaire du budget</t>
  </si>
  <si>
    <t>https://www.pbo-dpb.ca</t>
  </si>
  <si>
    <t>Budgetary balance [CTF addition]</t>
  </si>
  <si>
    <t>Interest charges by balanced budget and debt repayment [CTF addition]</t>
  </si>
  <si>
    <t>Nominal GDP growth [CTF addition]</t>
  </si>
  <si>
    <t>Real GDP growth [CTF addition]</t>
  </si>
  <si>
    <t>Total spending [CTF addition]</t>
  </si>
  <si>
    <t>Average annual interest rate by balanced budget and debt repayment [CTF addition]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</si>
</sst>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7" formatCode="&quot;$&quot;#,##0"/>
  </numFmts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Fill="1"/>
    <xf numFmtId="164" fontId="0" fillId="0" borderId="0" xfId="0" applyNumberFormat="1"/>
    <xf numFmtId="3" fontId="0" fillId="0" borderId="0" xfId="0" applyNumberFormat="1"/>
    <xf numFmtId="4" fontId="0" fillId="0" borderId="0" xfId="0" applyNumberFormat="1"/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2" fontId="0" fillId="0" borderId="0" xfId="0" applyNumberFormat="1"/>
    <xf numFmtId="0" fontId="0" fillId="0" borderId="0" xfId="0" applyAlignment="1">
      <alignment wrapText="1"/>
    </xf>
    <xf numFmtId="0" fontId="1" fillId="0" borderId="0" xfId="1"/>
    <xf numFmtId="0" fontId="2" fillId="0" borderId="1" xfId="0" applyFont="1" applyFill="1" applyBorder="1" applyAlignment="1">
      <alignment horizontal="center" vertical="center" wrapText="1"/>
    </xf>
    <xf numFmtId="165" fontId="0" fillId="0" borderId="0" xfId="0" applyNumberFormat="1"/>
    <xf numFmtId="0" fontId="2" fillId="0" borderId="0" xfId="0" applyFont="1" applyFill="1" applyBorder="1" applyAlignment="1">
      <alignment horizontal="center" vertical="center" wrapText="1"/>
    </xf>
    <xf numFmtId="3" fontId="0" fillId="0" borderId="0" xfId="0" applyNumberFormat="1" applyFill="1"/>
    <xf numFmtId="0" fontId="2" fillId="0" borderId="1" xfId="0" applyFont="1" applyBorder="1" applyAlignment="1">
      <alignment horizontal="center" vertical="center" wrapText="1"/>
    </xf>
    <xf numFmtId="0" fontId="0" fillId="0" borderId="0" xfId="0" applyBorder="1"/>
    <xf numFmtId="2" fontId="0" fillId="0" borderId="0" xfId="0" applyNumberFormat="1" applyFill="1"/>
    <xf numFmtId="0" fontId="2" fillId="0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0" fillId="2" borderId="0" xfId="0" applyFill="1"/>
    <xf numFmtId="3" fontId="0" fillId="2" borderId="0" xfId="0" applyNumberFormat="1" applyFill="1"/>
    <xf numFmtId="4" fontId="0" fillId="2" borderId="0" xfId="0" applyNumberFormat="1" applyFill="1"/>
    <xf numFmtId="2" fontId="0" fillId="2" borderId="0" xfId="0" applyNumberFormat="1" applyFill="1"/>
    <xf numFmtId="167" fontId="0" fillId="2" borderId="0" xfId="0" applyNumberFormat="1" applyFill="1"/>
    <xf numFmtId="9" fontId="0" fillId="0" borderId="0" xfId="0" applyNumberFormat="1"/>
    <xf numFmtId="9" fontId="0" fillId="2" borderId="0" xfId="0" applyNumberFormat="1" applyFill="1"/>
    <xf numFmtId="9" fontId="0" fillId="0" borderId="0" xfId="0" applyNumberFormat="1" applyFill="1"/>
    <xf numFmtId="4" fontId="0" fillId="0" borderId="0" xfId="0" applyNumberForma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bo-dpb.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G47"/>
  <sheetViews>
    <sheetView tabSelected="1" topLeftCell="A2" zoomScaleNormal="100" workbookViewId="0">
      <selection activeCell="AJ3" sqref="AJ3"/>
    </sheetView>
  </sheetViews>
  <sheetFormatPr baseColWidth="10" defaultColWidth="8.83203125" defaultRowHeight="15" x14ac:dyDescent="0.2"/>
  <cols>
    <col min="2" max="2" width="9.1640625" hidden="1" customWidth="1"/>
    <col min="3" max="12" width="18.1640625" customWidth="1"/>
    <col min="13" max="13" width="18.1640625" style="1" customWidth="1"/>
    <col min="14" max="16" width="18.1640625" customWidth="1"/>
    <col min="17" max="17" width="21.83203125" customWidth="1"/>
    <col min="18" max="19" width="18.1640625" customWidth="1"/>
    <col min="20" max="20" width="21.33203125" customWidth="1"/>
    <col min="21" max="26" width="18.1640625" customWidth="1"/>
    <col min="27" max="27" width="21" customWidth="1"/>
    <col min="28" max="28" width="22.5" bestFit="1" customWidth="1"/>
    <col min="29" max="29" width="26.5" customWidth="1"/>
    <col min="30" max="41" width="18.1640625" customWidth="1"/>
    <col min="42" max="42" width="23" customWidth="1"/>
    <col min="43" max="44" width="18.1640625" customWidth="1"/>
    <col min="45" max="45" width="22.5" customWidth="1"/>
    <col min="46" max="51" width="18.1640625" customWidth="1"/>
    <col min="52" max="52" width="22" customWidth="1"/>
    <col min="53" max="53" width="23.83203125" customWidth="1"/>
    <col min="54" max="54" width="27" customWidth="1"/>
    <col min="55" max="58" width="18.1640625" customWidth="1"/>
  </cols>
  <sheetData>
    <row r="1" spans="1:59" x14ac:dyDescent="0.2">
      <c r="C1" s="17" t="s">
        <v>0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</row>
    <row r="2" spans="1:59" s="8" customFormat="1" ht="96" x14ac:dyDescent="0.2">
      <c r="C2" s="14" t="s">
        <v>1</v>
      </c>
      <c r="D2" s="14" t="s">
        <v>67</v>
      </c>
      <c r="E2" s="14" t="s">
        <v>2</v>
      </c>
      <c r="F2" s="14" t="s">
        <v>68</v>
      </c>
      <c r="G2" s="10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69</v>
      </c>
      <c r="M2" s="18" t="s">
        <v>65</v>
      </c>
      <c r="N2" s="14" t="s">
        <v>8</v>
      </c>
      <c r="O2" s="14" t="s">
        <v>9</v>
      </c>
      <c r="P2" s="14" t="s">
        <v>10</v>
      </c>
      <c r="Q2" s="14" t="s">
        <v>11</v>
      </c>
      <c r="R2" s="14" t="s">
        <v>12</v>
      </c>
      <c r="S2" s="14" t="s">
        <v>13</v>
      </c>
      <c r="T2" s="14" t="s">
        <v>14</v>
      </c>
      <c r="U2" s="14" t="s">
        <v>15</v>
      </c>
      <c r="V2" s="14" t="s">
        <v>16</v>
      </c>
      <c r="W2" s="14" t="s">
        <v>17</v>
      </c>
      <c r="X2" s="10" t="s">
        <v>18</v>
      </c>
      <c r="Y2" s="14" t="s">
        <v>19</v>
      </c>
      <c r="Z2" s="14" t="s">
        <v>20</v>
      </c>
      <c r="AA2" s="14" t="s">
        <v>21</v>
      </c>
      <c r="AB2" s="10" t="s">
        <v>22</v>
      </c>
      <c r="AC2" s="10" t="s">
        <v>23</v>
      </c>
      <c r="AD2" s="14" t="s">
        <v>24</v>
      </c>
      <c r="AE2" s="14" t="s">
        <v>25</v>
      </c>
      <c r="AF2" s="14" t="s">
        <v>66</v>
      </c>
      <c r="AG2" s="14" t="s">
        <v>26</v>
      </c>
      <c r="AH2" s="14" t="s">
        <v>27</v>
      </c>
      <c r="AI2" s="14" t="s">
        <v>28</v>
      </c>
      <c r="AJ2" s="14" t="s">
        <v>70</v>
      </c>
      <c r="AK2" s="14" t="s">
        <v>6</v>
      </c>
      <c r="AL2" s="14" t="s">
        <v>7</v>
      </c>
      <c r="AM2" s="14" t="s">
        <v>8</v>
      </c>
      <c r="AN2" s="14" t="s">
        <v>9</v>
      </c>
      <c r="AO2" s="14" t="s">
        <v>10</v>
      </c>
      <c r="AP2" s="10" t="s">
        <v>11</v>
      </c>
      <c r="AQ2" s="14" t="s">
        <v>12</v>
      </c>
      <c r="AR2" s="14" t="s">
        <v>13</v>
      </c>
      <c r="AS2" s="14" t="s">
        <v>14</v>
      </c>
      <c r="AT2" s="14" t="s">
        <v>15</v>
      </c>
      <c r="AU2" s="14" t="s">
        <v>16</v>
      </c>
      <c r="AV2" s="14" t="s">
        <v>17</v>
      </c>
      <c r="AW2" s="10" t="s">
        <v>18</v>
      </c>
      <c r="AX2" s="14" t="s">
        <v>19</v>
      </c>
      <c r="AY2" s="14" t="s">
        <v>20</v>
      </c>
      <c r="AZ2" s="14" t="s">
        <v>21</v>
      </c>
      <c r="BA2" s="10" t="s">
        <v>22</v>
      </c>
      <c r="BB2" s="10" t="s">
        <v>23</v>
      </c>
      <c r="BC2" s="14" t="s">
        <v>24</v>
      </c>
      <c r="BD2" s="14" t="s">
        <v>25</v>
      </c>
      <c r="BE2" s="14" t="s">
        <v>26</v>
      </c>
      <c r="BF2" s="14" t="s">
        <v>27</v>
      </c>
    </row>
    <row r="3" spans="1:59" x14ac:dyDescent="0.2">
      <c r="C3" s="5" t="s">
        <v>29</v>
      </c>
      <c r="D3" s="5"/>
      <c r="E3" s="5" t="s">
        <v>29</v>
      </c>
      <c r="G3" s="6" t="s">
        <v>30</v>
      </c>
      <c r="H3" s="5" t="s">
        <v>31</v>
      </c>
      <c r="I3" s="5" t="s">
        <v>32</v>
      </c>
      <c r="J3" s="5" t="s">
        <v>29</v>
      </c>
      <c r="K3" s="5" t="s">
        <v>29</v>
      </c>
      <c r="L3" s="5" t="s">
        <v>29</v>
      </c>
      <c r="M3" s="19" t="s">
        <v>29</v>
      </c>
      <c r="N3" s="5" t="s">
        <v>29</v>
      </c>
      <c r="O3" s="5" t="s">
        <v>29</v>
      </c>
      <c r="P3" s="5" t="s">
        <v>29</v>
      </c>
      <c r="Q3" s="5" t="s">
        <v>29</v>
      </c>
      <c r="R3" s="5" t="s">
        <v>29</v>
      </c>
      <c r="S3" s="5" t="s">
        <v>29</v>
      </c>
      <c r="T3" s="5" t="s">
        <v>29</v>
      </c>
      <c r="U3" s="5" t="s">
        <v>29</v>
      </c>
      <c r="V3" s="5" t="s">
        <v>29</v>
      </c>
      <c r="W3" s="5" t="s">
        <v>29</v>
      </c>
      <c r="X3" s="5" t="s">
        <v>29</v>
      </c>
      <c r="Y3" s="5" t="s">
        <v>29</v>
      </c>
      <c r="Z3" s="5" t="s">
        <v>29</v>
      </c>
      <c r="AA3" s="5" t="s">
        <v>29</v>
      </c>
      <c r="AB3" s="5" t="s">
        <v>29</v>
      </c>
      <c r="AC3" s="5" t="s">
        <v>29</v>
      </c>
      <c r="AD3" s="5" t="s">
        <v>29</v>
      </c>
      <c r="AE3" s="5" t="s">
        <v>29</v>
      </c>
      <c r="AF3" s="5" t="s">
        <v>29</v>
      </c>
      <c r="AG3" s="5" t="s">
        <v>29</v>
      </c>
      <c r="AH3" s="5" t="s">
        <v>29</v>
      </c>
      <c r="AI3" s="6" t="s">
        <v>33</v>
      </c>
      <c r="AJ3" s="6"/>
      <c r="AK3" s="6" t="s">
        <v>34</v>
      </c>
      <c r="AL3" s="6" t="s">
        <v>34</v>
      </c>
      <c r="AM3" s="6" t="s">
        <v>34</v>
      </c>
      <c r="AN3" s="6" t="s">
        <v>34</v>
      </c>
      <c r="AO3" s="6" t="s">
        <v>34</v>
      </c>
      <c r="AP3" s="6" t="s">
        <v>34</v>
      </c>
      <c r="AQ3" s="6" t="s">
        <v>34</v>
      </c>
      <c r="AR3" s="6" t="s">
        <v>34</v>
      </c>
      <c r="AS3" s="6" t="s">
        <v>34</v>
      </c>
      <c r="AT3" s="6" t="s">
        <v>34</v>
      </c>
      <c r="AU3" s="6" t="s">
        <v>34</v>
      </c>
      <c r="AV3" s="6" t="s">
        <v>34</v>
      </c>
      <c r="AW3" s="6" t="s">
        <v>34</v>
      </c>
      <c r="AX3" s="6" t="s">
        <v>34</v>
      </c>
      <c r="AY3" s="6" t="s">
        <v>34</v>
      </c>
      <c r="AZ3" s="6" t="s">
        <v>34</v>
      </c>
      <c r="BA3" s="6" t="s">
        <v>34</v>
      </c>
      <c r="BB3" s="6" t="s">
        <v>34</v>
      </c>
      <c r="BC3" s="6" t="s">
        <v>34</v>
      </c>
      <c r="BD3" s="6" t="s">
        <v>34</v>
      </c>
      <c r="BE3" s="6" t="s">
        <v>34</v>
      </c>
      <c r="BF3" s="6" t="s">
        <v>34</v>
      </c>
    </row>
    <row r="4" spans="1:59" x14ac:dyDescent="0.2">
      <c r="B4" t="s">
        <v>35</v>
      </c>
      <c r="C4" t="s">
        <v>36</v>
      </c>
      <c r="E4" t="s">
        <v>37</v>
      </c>
      <c r="G4" t="s">
        <v>38</v>
      </c>
      <c r="H4" t="s">
        <v>39</v>
      </c>
      <c r="I4" t="s">
        <v>40</v>
      </c>
      <c r="J4" t="s">
        <v>41</v>
      </c>
      <c r="K4" t="s">
        <v>42</v>
      </c>
      <c r="M4" s="20"/>
      <c r="N4" t="s">
        <v>43</v>
      </c>
      <c r="O4" t="s">
        <v>44</v>
      </c>
      <c r="P4" t="s">
        <v>45</v>
      </c>
      <c r="Q4" t="s">
        <v>46</v>
      </c>
      <c r="R4" t="s">
        <v>47</v>
      </c>
      <c r="S4" t="s">
        <v>48</v>
      </c>
      <c r="T4" t="s">
        <v>49</v>
      </c>
      <c r="U4" t="s">
        <v>50</v>
      </c>
      <c r="V4" t="s">
        <v>51</v>
      </c>
      <c r="W4" t="s">
        <v>52</v>
      </c>
      <c r="X4" t="s">
        <v>53</v>
      </c>
      <c r="Y4" t="s">
        <v>54</v>
      </c>
      <c r="Z4" t="s">
        <v>55</v>
      </c>
      <c r="AA4" t="s">
        <v>56</v>
      </c>
      <c r="AB4" t="s">
        <v>57</v>
      </c>
      <c r="AC4" t="s">
        <v>58</v>
      </c>
      <c r="AD4" t="s">
        <v>59</v>
      </c>
      <c r="AE4" t="s">
        <v>60</v>
      </c>
      <c r="AG4" t="s">
        <v>61</v>
      </c>
      <c r="AH4" t="s">
        <v>62</v>
      </c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5"/>
    </row>
    <row r="5" spans="1:59" x14ac:dyDescent="0.2">
      <c r="A5">
        <f t="shared" ref="A5:A28" si="0">YEAR(B5)</f>
        <v>2022</v>
      </c>
      <c r="B5">
        <v>44562</v>
      </c>
      <c r="C5" s="3">
        <v>2695357.25</v>
      </c>
      <c r="D5" s="25">
        <v>0.08</v>
      </c>
      <c r="E5" s="3">
        <v>2174031</v>
      </c>
      <c r="F5" s="25">
        <v>0.04</v>
      </c>
      <c r="G5" s="4">
        <v>38.804059758990903</v>
      </c>
      <c r="H5" s="3">
        <v>64.159513504293315</v>
      </c>
      <c r="I5" s="3">
        <v>19544.212499999947</v>
      </c>
      <c r="J5" s="3">
        <v>402269.5</v>
      </c>
      <c r="K5" s="3">
        <v>418343.8</v>
      </c>
      <c r="L5" s="3">
        <f>K5+AE5</f>
        <v>443398.67</v>
      </c>
      <c r="M5" s="21">
        <f t="shared" ref="M5:M28" si="1">J5-L5</f>
        <v>-41129.169999999984</v>
      </c>
      <c r="N5" s="3">
        <v>69049.31</v>
      </c>
      <c r="O5" s="3">
        <v>25976.03</v>
      </c>
      <c r="P5" s="3">
        <v>27001.7</v>
      </c>
      <c r="Q5" s="3">
        <v>0</v>
      </c>
      <c r="R5" s="3">
        <v>127291.4</v>
      </c>
      <c r="S5" s="3">
        <v>43954.54</v>
      </c>
      <c r="T5" s="3">
        <v>13848.24</v>
      </c>
      <c r="U5" s="3">
        <v>22067.09</v>
      </c>
      <c r="V5" s="3">
        <v>4541.2700000000004</v>
      </c>
      <c r="W5" s="3">
        <v>38378.29</v>
      </c>
      <c r="X5" s="3">
        <v>0</v>
      </c>
      <c r="Y5" s="3">
        <v>31748.16</v>
      </c>
      <c r="Z5" s="3">
        <v>195739.3</v>
      </c>
      <c r="AA5" s="3">
        <v>163991.1</v>
      </c>
      <c r="AB5" s="3">
        <v>5034.2500000000291</v>
      </c>
      <c r="AC5" s="3">
        <v>4502</v>
      </c>
      <c r="AD5" s="3">
        <v>-16074.28</v>
      </c>
      <c r="AE5" s="3">
        <v>25054.87</v>
      </c>
      <c r="AF5" s="3"/>
      <c r="AG5" s="3">
        <v>1500774</v>
      </c>
      <c r="AH5" s="3">
        <v>1020710</v>
      </c>
      <c r="AI5" s="7">
        <v>1.7165043555111004</v>
      </c>
      <c r="AJ5" s="7"/>
      <c r="AK5" s="7">
        <f>100*J5/$C5</f>
        <v>14.92453365875711</v>
      </c>
      <c r="AL5" s="7">
        <f>100*K5/$C5</f>
        <v>15.520903583374709</v>
      </c>
      <c r="AM5" s="7">
        <f t="shared" ref="AM5:AM27" si="2">100*N5/$C5</f>
        <v>2.5617869393751049</v>
      </c>
      <c r="AN5" s="7">
        <f t="shared" ref="AN5:AN27" si="3">100*O5/$C5</f>
        <v>0.96373235866970886</v>
      </c>
      <c r="AO5" s="7">
        <f t="shared" ref="AO5:AO27" si="4">100*P5/$C5</f>
        <v>1.0017855703543566</v>
      </c>
      <c r="AP5" s="7"/>
      <c r="AQ5" s="7">
        <f t="shared" ref="AQ5:AQ28" si="5">100*R5/$C5</f>
        <v>4.7226170111587251</v>
      </c>
      <c r="AR5" s="7">
        <f t="shared" ref="AR5:AR28" si="6">100*S5/$C5</f>
        <v>1.6307500610540588</v>
      </c>
      <c r="AS5" s="7">
        <f t="shared" ref="AS5:AS28" si="7">100*T5/$C5</f>
        <v>0.51378124365517785</v>
      </c>
      <c r="AT5" s="7">
        <f t="shared" ref="AT5:AT28" si="8">100*U5/$C5</f>
        <v>0.81870742737349567</v>
      </c>
      <c r="AU5" s="7">
        <f t="shared" ref="AU5:AU28" si="9">100*V5/$C5</f>
        <v>0.1684849012130025</v>
      </c>
      <c r="AV5" s="7">
        <f t="shared" ref="AV5:AV28" si="10">100*W5/$C5</f>
        <v>1.4238665393984415</v>
      </c>
      <c r="AW5" s="7"/>
      <c r="AX5" s="7">
        <f>100*Y5/$C5</f>
        <v>1.1778831915509531</v>
      </c>
      <c r="AY5" s="7">
        <f t="shared" ref="AY5:AY28" si="11">100*Z5/$C5</f>
        <v>7.2620911383824911</v>
      </c>
      <c r="AZ5" s="7">
        <f t="shared" ref="AZ5:AZ28" si="12">100*AA5/$C5</f>
        <v>6.084206462798206</v>
      </c>
      <c r="BA5" s="7"/>
      <c r="BB5" s="7">
        <f t="shared" ref="BB5:BB28" si="13">100*AC5/$C5</f>
        <v>0.16702795148954744</v>
      </c>
      <c r="BC5" s="7">
        <f t="shared" ref="BC5:BC28" si="14">100*AD5/$C5</f>
        <v>-0.59636918260093352</v>
      </c>
      <c r="BD5" s="7">
        <f t="shared" ref="BD5:BD28" si="15">100*AE5/$C5</f>
        <v>0.92955655507261603</v>
      </c>
      <c r="BE5" s="7">
        <f t="shared" ref="BE5:BE28" si="16">100*AG5/$C5</f>
        <v>55.679965985956038</v>
      </c>
      <c r="BF5" s="7">
        <f t="shared" ref="BF5:BF28" si="17">100*AH5/$C5</f>
        <v>37.869191551509545</v>
      </c>
      <c r="BG5" s="2"/>
    </row>
    <row r="6" spans="1:59" x14ac:dyDescent="0.2">
      <c r="A6">
        <f t="shared" si="0"/>
        <v>2023</v>
      </c>
      <c r="B6">
        <v>44927</v>
      </c>
      <c r="C6" s="3">
        <v>2821299.75</v>
      </c>
      <c r="D6" s="25">
        <f t="shared" ref="D6:D29" si="18">(C6-C5)/C5</f>
        <v>4.6725716971284602E-2</v>
      </c>
      <c r="E6" s="3">
        <v>2238030.5</v>
      </c>
      <c r="F6" s="25">
        <f t="shared" ref="F6:F29" si="19">(E6-E5)/E5</f>
        <v>2.9438172684750127E-2</v>
      </c>
      <c r="G6" s="4">
        <v>39.298752914140429</v>
      </c>
      <c r="H6" s="3">
        <v>64.898139148065781</v>
      </c>
      <c r="I6" s="3">
        <v>19835.884999999962</v>
      </c>
      <c r="J6" s="3">
        <v>423725.1</v>
      </c>
      <c r="K6" s="3">
        <v>426303.5</v>
      </c>
      <c r="L6" s="3">
        <f>K6+AE6</f>
        <v>453965.71</v>
      </c>
      <c r="M6" s="21">
        <f t="shared" si="1"/>
        <v>-30240.610000000044</v>
      </c>
      <c r="N6" s="3">
        <v>73697.98</v>
      </c>
      <c r="O6" s="3">
        <v>27112.720000000001</v>
      </c>
      <c r="P6" s="3">
        <v>24506.720000000001</v>
      </c>
      <c r="Q6" s="3">
        <v>0</v>
      </c>
      <c r="R6" s="3">
        <v>132990.39999999999</v>
      </c>
      <c r="S6" s="3">
        <v>45688.57</v>
      </c>
      <c r="T6" s="3">
        <v>14241</v>
      </c>
      <c r="U6" s="3">
        <v>23961.23</v>
      </c>
      <c r="V6" s="3">
        <v>4772.3339999999998</v>
      </c>
      <c r="W6" s="3">
        <v>38733.03</v>
      </c>
      <c r="X6" s="3">
        <v>0</v>
      </c>
      <c r="Y6" s="3">
        <v>31969.32</v>
      </c>
      <c r="Z6" s="3">
        <v>199965</v>
      </c>
      <c r="AA6" s="3">
        <v>167995.7</v>
      </c>
      <c r="AB6" s="3">
        <v>0</v>
      </c>
      <c r="AC6" s="3">
        <v>5594.2510000000002</v>
      </c>
      <c r="AD6" s="3">
        <v>-2578.415</v>
      </c>
      <c r="AE6" s="3">
        <v>27662.21</v>
      </c>
      <c r="AF6" s="3"/>
      <c r="AG6" s="3">
        <v>1531015</v>
      </c>
      <c r="AH6" s="3">
        <v>1050951</v>
      </c>
      <c r="AI6" s="7">
        <f t="shared" ref="AI6:AI38" si="20">100*AE6/AG5</f>
        <v>1.8431962440713925</v>
      </c>
      <c r="AJ6" s="7"/>
      <c r="AK6" s="7">
        <f>100*J6/$C6</f>
        <v>15.018790541487128</v>
      </c>
      <c r="AL6" s="7">
        <f>100*K6/$C6</f>
        <v>15.110181043329408</v>
      </c>
      <c r="AM6" s="7">
        <f t="shared" si="2"/>
        <v>2.6121995722007205</v>
      </c>
      <c r="AN6" s="7">
        <f t="shared" si="3"/>
        <v>0.96100104216150728</v>
      </c>
      <c r="AO6" s="7">
        <f t="shared" si="4"/>
        <v>0.86863226780493641</v>
      </c>
      <c r="AP6" s="7"/>
      <c r="AQ6" s="7">
        <f t="shared" si="5"/>
        <v>4.7137990211780938</v>
      </c>
      <c r="AR6" s="7">
        <f t="shared" si="6"/>
        <v>1.6194156611682258</v>
      </c>
      <c r="AS6" s="7">
        <f t="shared" si="7"/>
        <v>0.50476735058017141</v>
      </c>
      <c r="AT6" s="7">
        <f t="shared" si="8"/>
        <v>0.8492975622317338</v>
      </c>
      <c r="AU6" s="7">
        <f t="shared" si="9"/>
        <v>0.16915373844980491</v>
      </c>
      <c r="AV6" s="7">
        <f t="shared" si="10"/>
        <v>1.3728789363838423</v>
      </c>
      <c r="AW6" s="7"/>
      <c r="AX6" s="7">
        <f>100*Y6/$C6</f>
        <v>1.1331415600203416</v>
      </c>
      <c r="AY6" s="7">
        <f t="shared" si="11"/>
        <v>7.0876907000044929</v>
      </c>
      <c r="AZ6" s="7">
        <f t="shared" si="12"/>
        <v>5.954549848877277</v>
      </c>
      <c r="BA6" s="7"/>
      <c r="BB6" s="7">
        <f t="shared" si="13"/>
        <v>0.19828630403416014</v>
      </c>
      <c r="BC6" s="7">
        <f t="shared" si="14"/>
        <v>-9.1391033512125047E-2</v>
      </c>
      <c r="BD6" s="7">
        <f t="shared" si="15"/>
        <v>0.98047752635996932</v>
      </c>
      <c r="BE6" s="7">
        <f t="shared" si="16"/>
        <v>54.26630048792228</v>
      </c>
      <c r="BF6" s="7">
        <f t="shared" si="17"/>
        <v>37.250596998776892</v>
      </c>
      <c r="BG6" s="11"/>
    </row>
    <row r="7" spans="1:59" x14ac:dyDescent="0.2">
      <c r="A7">
        <f t="shared" si="0"/>
        <v>2024</v>
      </c>
      <c r="B7">
        <v>45292</v>
      </c>
      <c r="C7" s="3">
        <v>2930405</v>
      </c>
      <c r="D7" s="25">
        <f t="shared" si="18"/>
        <v>3.8671980883987954E-2</v>
      </c>
      <c r="E7" s="3">
        <v>2278670.75</v>
      </c>
      <c r="F7" s="25">
        <f t="shared" si="19"/>
        <v>1.815893483131709E-2</v>
      </c>
      <c r="G7" s="4">
        <v>39.789742437199614</v>
      </c>
      <c r="H7" s="3">
        <v>65.617831911432305</v>
      </c>
      <c r="I7" s="3">
        <v>20013.914999999994</v>
      </c>
      <c r="J7" s="3">
        <v>445345.9</v>
      </c>
      <c r="K7" s="3">
        <v>434705.4</v>
      </c>
      <c r="L7" s="3">
        <f>K7+AE7</f>
        <v>465871.89</v>
      </c>
      <c r="M7" s="21">
        <f t="shared" si="1"/>
        <v>-20525.989999999991</v>
      </c>
      <c r="N7" s="3">
        <v>77707.539999999994</v>
      </c>
      <c r="O7" s="3">
        <v>27843.77</v>
      </c>
      <c r="P7" s="3">
        <v>24883.03</v>
      </c>
      <c r="Q7" s="3">
        <v>0</v>
      </c>
      <c r="R7" s="3">
        <v>137778.9</v>
      </c>
      <c r="S7" s="3">
        <v>48345.77</v>
      </c>
      <c r="T7" s="3">
        <v>14669.15</v>
      </c>
      <c r="U7" s="3">
        <v>25309.85</v>
      </c>
      <c r="V7" s="3">
        <v>5036.55</v>
      </c>
      <c r="W7" s="3">
        <v>37794.339999999997</v>
      </c>
      <c r="X7" s="3">
        <v>0</v>
      </c>
      <c r="Y7" s="3">
        <v>30891.51</v>
      </c>
      <c r="Z7" s="3">
        <v>197383.7</v>
      </c>
      <c r="AA7" s="3">
        <v>166492.20000000001</v>
      </c>
      <c r="AB7" s="3">
        <v>0</v>
      </c>
      <c r="AC7" s="3">
        <v>6623.25</v>
      </c>
      <c r="AD7" s="3">
        <v>10640.49</v>
      </c>
      <c r="AE7" s="3">
        <v>31166.49</v>
      </c>
      <c r="AF7" s="3"/>
      <c r="AG7" s="3">
        <v>1551541</v>
      </c>
      <c r="AH7" s="3">
        <v>1071477</v>
      </c>
      <c r="AI7" s="7">
        <f t="shared" si="20"/>
        <v>2.0356750260448133</v>
      </c>
      <c r="AJ7" s="7"/>
      <c r="AK7" s="7">
        <f>100*J7/$C7</f>
        <v>15.197418104323464</v>
      </c>
      <c r="AL7" s="7">
        <f>100*K7/$C7</f>
        <v>14.834311298267645</v>
      </c>
      <c r="AM7" s="7">
        <f t="shared" si="2"/>
        <v>2.6517679296888992</v>
      </c>
      <c r="AN7" s="7">
        <f t="shared" si="3"/>
        <v>0.95016798019386395</v>
      </c>
      <c r="AO7" s="7">
        <f t="shared" si="4"/>
        <v>0.84913279904996064</v>
      </c>
      <c r="AP7" s="7"/>
      <c r="AQ7" s="7">
        <f t="shared" si="5"/>
        <v>4.7017016419232158</v>
      </c>
      <c r="AR7" s="7">
        <f t="shared" si="6"/>
        <v>1.6497982360799959</v>
      </c>
      <c r="AS7" s="7">
        <f t="shared" si="7"/>
        <v>0.50058439021227441</v>
      </c>
      <c r="AT7" s="7">
        <f t="shared" si="8"/>
        <v>0.86369802126327244</v>
      </c>
      <c r="AU7" s="7">
        <f t="shared" si="9"/>
        <v>0.17187214736529594</v>
      </c>
      <c r="AV7" s="7">
        <f t="shared" si="10"/>
        <v>1.2897309416275222</v>
      </c>
      <c r="AW7" s="7"/>
      <c r="AX7" s="7">
        <f>100*Y7/$C7</f>
        <v>1.0541720342410008</v>
      </c>
      <c r="AY7" s="7">
        <f t="shared" si="11"/>
        <v>6.7357140054019835</v>
      </c>
      <c r="AZ7" s="7">
        <f t="shared" si="12"/>
        <v>5.6815423124107429</v>
      </c>
      <c r="BA7" s="7"/>
      <c r="BB7" s="7">
        <f t="shared" si="13"/>
        <v>0.22601824662461331</v>
      </c>
      <c r="BC7" s="7">
        <f t="shared" si="14"/>
        <v>0.36310646480605924</v>
      </c>
      <c r="BD7" s="7">
        <f t="shared" si="15"/>
        <v>1.0635557201137726</v>
      </c>
      <c r="BE7" s="7">
        <f t="shared" si="16"/>
        <v>52.946299231676164</v>
      </c>
      <c r="BF7" s="7">
        <f t="shared" si="17"/>
        <v>36.564126801585445</v>
      </c>
      <c r="BG7" s="2"/>
    </row>
    <row r="8" spans="1:59" x14ac:dyDescent="0.2">
      <c r="A8">
        <f t="shared" si="0"/>
        <v>2025</v>
      </c>
      <c r="B8">
        <v>45658</v>
      </c>
      <c r="C8" s="3">
        <v>3044893.25</v>
      </c>
      <c r="D8" s="25">
        <f t="shared" si="18"/>
        <v>3.9069087719956798E-2</v>
      </c>
      <c r="E8" s="3">
        <v>2319911.25</v>
      </c>
      <c r="F8" s="25">
        <f t="shared" si="19"/>
        <v>1.8098490095596304E-2</v>
      </c>
      <c r="G8" s="4">
        <v>40.276229247511026</v>
      </c>
      <c r="H8" s="3">
        <v>66.408058926239647</v>
      </c>
      <c r="I8" s="3">
        <v>20175.942499999968</v>
      </c>
      <c r="J8" s="3">
        <v>466474.7</v>
      </c>
      <c r="K8" s="3">
        <v>451009.4</v>
      </c>
      <c r="L8" s="3">
        <f>K8+AE8</f>
        <v>485089.62</v>
      </c>
      <c r="M8" s="21">
        <f t="shared" si="1"/>
        <v>-18614.919999999984</v>
      </c>
      <c r="N8" s="3">
        <v>82043.86</v>
      </c>
      <c r="O8" s="3">
        <v>28527.65</v>
      </c>
      <c r="P8" s="3">
        <v>25456.639999999999</v>
      </c>
      <c r="Q8" s="3">
        <v>0</v>
      </c>
      <c r="R8" s="3">
        <v>142588</v>
      </c>
      <c r="S8" s="3">
        <v>50389.760000000002</v>
      </c>
      <c r="T8" s="3">
        <v>15109.41</v>
      </c>
      <c r="U8" s="3">
        <v>26359.93</v>
      </c>
      <c r="V8" s="3">
        <v>5245.9880000000003</v>
      </c>
      <c r="W8" s="3">
        <v>37576.46</v>
      </c>
      <c r="X8" s="3">
        <v>0</v>
      </c>
      <c r="Y8" s="3">
        <v>30529</v>
      </c>
      <c r="Z8" s="3">
        <v>202922.3</v>
      </c>
      <c r="AA8" s="3">
        <v>172393.3</v>
      </c>
      <c r="AB8" s="3">
        <v>0</v>
      </c>
      <c r="AC8" s="3">
        <v>7906.5</v>
      </c>
      <c r="AD8" s="3">
        <v>15465.25</v>
      </c>
      <c r="AE8" s="3">
        <v>34080.22</v>
      </c>
      <c r="AF8" s="3"/>
      <c r="AG8" s="3">
        <v>1570156</v>
      </c>
      <c r="AH8" s="3">
        <v>1090092</v>
      </c>
      <c r="AI8" s="7">
        <f t="shared" si="20"/>
        <v>2.1965400849864749</v>
      </c>
      <c r="AJ8" s="7"/>
      <c r="AK8" s="7">
        <f>100*J8/$C8</f>
        <v>15.319903251123828</v>
      </c>
      <c r="AL8" s="7">
        <f>100*K8/$C8</f>
        <v>14.811993819487761</v>
      </c>
      <c r="AM8" s="7">
        <f t="shared" si="2"/>
        <v>2.6944741002003929</v>
      </c>
      <c r="AN8" s="7">
        <f t="shared" si="3"/>
        <v>0.93690148250681693</v>
      </c>
      <c r="AO8" s="7">
        <f t="shared" si="4"/>
        <v>0.83604375949797249</v>
      </c>
      <c r="AP8" s="7"/>
      <c r="AQ8" s="7">
        <f t="shared" si="5"/>
        <v>4.6828571083731756</v>
      </c>
      <c r="AR8" s="7">
        <f t="shared" si="6"/>
        <v>1.6548941411985461</v>
      </c>
      <c r="AS8" s="7">
        <f t="shared" si="7"/>
        <v>0.49622133715196748</v>
      </c>
      <c r="AT8" s="7">
        <f t="shared" si="8"/>
        <v>0.86570949572698486</v>
      </c>
      <c r="AU8" s="7">
        <f t="shared" si="9"/>
        <v>0.17228807610907215</v>
      </c>
      <c r="AV8" s="7">
        <f t="shared" si="10"/>
        <v>1.2340813590098767</v>
      </c>
      <c r="AW8" s="7"/>
      <c r="AX8" s="7">
        <f>100*Y8/$C8</f>
        <v>1.0026295667344003</v>
      </c>
      <c r="AY8" s="7">
        <f t="shared" si="11"/>
        <v>6.6643485777374956</v>
      </c>
      <c r="AZ8" s="7">
        <f t="shared" si="12"/>
        <v>5.661719011003095</v>
      </c>
      <c r="BA8" s="7"/>
      <c r="BB8" s="7">
        <f t="shared" si="13"/>
        <v>0.25966427558667288</v>
      </c>
      <c r="BC8" s="7">
        <f t="shared" si="14"/>
        <v>0.50790778954237559</v>
      </c>
      <c r="BD8" s="7">
        <f t="shared" si="15"/>
        <v>1.1192582859842459</v>
      </c>
      <c r="BE8" s="7">
        <f t="shared" si="16"/>
        <v>51.566865275161945</v>
      </c>
      <c r="BF8" s="7">
        <f t="shared" si="17"/>
        <v>35.80066394774267</v>
      </c>
      <c r="BG8" s="2"/>
    </row>
    <row r="9" spans="1:59" x14ac:dyDescent="0.2">
      <c r="A9">
        <f t="shared" si="0"/>
        <v>2026</v>
      </c>
      <c r="B9">
        <v>46023</v>
      </c>
      <c r="C9" s="3">
        <v>3164191.5</v>
      </c>
      <c r="D9" s="25">
        <f t="shared" si="18"/>
        <v>3.9179780768997405E-2</v>
      </c>
      <c r="E9" s="3">
        <v>2362025.75</v>
      </c>
      <c r="F9" s="25">
        <f t="shared" si="19"/>
        <v>1.8153496173614399E-2</v>
      </c>
      <c r="G9" s="4">
        <v>40.757880777928698</v>
      </c>
      <c r="H9" s="3">
        <v>67.235967206740611</v>
      </c>
      <c r="I9" s="3">
        <v>20330.237499999948</v>
      </c>
      <c r="J9" s="3">
        <v>487290.6</v>
      </c>
      <c r="K9" s="3">
        <v>467516.8</v>
      </c>
      <c r="L9" s="3">
        <f>K9+AE9</f>
        <v>504026.57</v>
      </c>
      <c r="M9" s="21">
        <f t="shared" si="1"/>
        <v>-16735.97000000003</v>
      </c>
      <c r="N9" s="3">
        <v>86555.77</v>
      </c>
      <c r="O9" s="3">
        <v>29147.81</v>
      </c>
      <c r="P9" s="3">
        <v>26423.35</v>
      </c>
      <c r="Q9" s="3">
        <v>0</v>
      </c>
      <c r="R9" s="3">
        <v>146001.5</v>
      </c>
      <c r="S9" s="3">
        <v>52382.26</v>
      </c>
      <c r="T9" s="3">
        <v>15561.63</v>
      </c>
      <c r="U9" s="3">
        <v>27387.27</v>
      </c>
      <c r="V9" s="3">
        <v>5379.9229999999998</v>
      </c>
      <c r="W9" s="3">
        <v>37371.449999999997</v>
      </c>
      <c r="X9" s="3">
        <v>0</v>
      </c>
      <c r="Y9" s="3">
        <v>30175.360000000001</v>
      </c>
      <c r="Z9" s="3">
        <v>209563.8</v>
      </c>
      <c r="AA9" s="3">
        <v>179388.4</v>
      </c>
      <c r="AB9" s="3">
        <v>0</v>
      </c>
      <c r="AC9" s="3">
        <v>7919</v>
      </c>
      <c r="AD9" s="3">
        <v>19773.77</v>
      </c>
      <c r="AE9" s="3">
        <v>36509.769999999997</v>
      </c>
      <c r="AF9" s="3"/>
      <c r="AG9" s="3">
        <v>1586892</v>
      </c>
      <c r="AH9" s="3">
        <v>1106828</v>
      </c>
      <c r="AI9" s="7">
        <f t="shared" si="20"/>
        <v>2.3252320151628241</v>
      </c>
      <c r="AJ9" s="7"/>
      <c r="AK9" s="7">
        <f>100*J9/$C9</f>
        <v>15.400161463046722</v>
      </c>
      <c r="AL9" s="7">
        <f>100*K9/$C9</f>
        <v>14.775237213044786</v>
      </c>
      <c r="AM9" s="7">
        <f t="shared" si="2"/>
        <v>2.735478241440191</v>
      </c>
      <c r="AN9" s="7">
        <f t="shared" si="3"/>
        <v>0.9211771790677018</v>
      </c>
      <c r="AO9" s="7">
        <f t="shared" si="4"/>
        <v>0.83507429939053945</v>
      </c>
      <c r="AP9" s="7"/>
      <c r="AQ9" s="7">
        <f t="shared" si="5"/>
        <v>4.6141802732230337</v>
      </c>
      <c r="AR9" s="7">
        <f t="shared" si="6"/>
        <v>1.6554705996776744</v>
      </c>
      <c r="AS9" s="7">
        <f t="shared" si="7"/>
        <v>0.49180430451191087</v>
      </c>
      <c r="AT9" s="7">
        <f t="shared" si="8"/>
        <v>0.86553768948560794</v>
      </c>
      <c r="AU9" s="7">
        <f t="shared" si="9"/>
        <v>0.17002520233051632</v>
      </c>
      <c r="AV9" s="7">
        <f t="shared" si="10"/>
        <v>1.1810742175370863</v>
      </c>
      <c r="AW9" s="7"/>
      <c r="AX9" s="7">
        <f>100*Y9/$C9</f>
        <v>0.95365150939821441</v>
      </c>
      <c r="AY9" s="7">
        <f t="shared" si="11"/>
        <v>6.6229809415770191</v>
      </c>
      <c r="AZ9" s="7">
        <f t="shared" si="12"/>
        <v>5.6693281680328136</v>
      </c>
      <c r="BA9" s="7"/>
      <c r="BB9" s="7">
        <f t="shared" si="13"/>
        <v>0.25026930260068014</v>
      </c>
      <c r="BC9" s="7">
        <f t="shared" si="14"/>
        <v>0.62492330189244238</v>
      </c>
      <c r="BD9" s="7">
        <f t="shared" si="15"/>
        <v>1.1538419845954329</v>
      </c>
      <c r="BE9" s="7">
        <f t="shared" si="16"/>
        <v>50.151579005252998</v>
      </c>
      <c r="BF9" s="7">
        <f t="shared" si="17"/>
        <v>34.979804477699915</v>
      </c>
      <c r="BG9" s="2"/>
    </row>
    <row r="10" spans="1:59" x14ac:dyDescent="0.2">
      <c r="A10">
        <f t="shared" si="0"/>
        <v>2027</v>
      </c>
      <c r="B10">
        <v>46388</v>
      </c>
      <c r="C10" s="3">
        <v>3290256</v>
      </c>
      <c r="D10" s="25">
        <f t="shared" si="18"/>
        <v>3.984098307577149E-2</v>
      </c>
      <c r="E10" s="3">
        <v>2407972</v>
      </c>
      <c r="F10" s="25">
        <f t="shared" si="19"/>
        <v>1.9452052967669806E-2</v>
      </c>
      <c r="G10" s="4">
        <v>41.234495894941738</v>
      </c>
      <c r="H10" s="3">
        <v>68.130049255700769</v>
      </c>
      <c r="I10" s="3">
        <v>20488.503421293444</v>
      </c>
      <c r="J10" s="3">
        <v>506704.8</v>
      </c>
      <c r="K10" s="3">
        <v>486688.4</v>
      </c>
      <c r="L10" s="3">
        <f>K10+AE10</f>
        <v>525221.08000000007</v>
      </c>
      <c r="M10" s="21">
        <f t="shared" si="1"/>
        <v>-18516.280000000086</v>
      </c>
      <c r="N10" s="3">
        <v>91045.88</v>
      </c>
      <c r="O10" s="3">
        <v>29950.57</v>
      </c>
      <c r="P10" s="3">
        <v>27707.79</v>
      </c>
      <c r="Q10" s="3">
        <v>0</v>
      </c>
      <c r="R10" s="3">
        <v>151448.79999999999</v>
      </c>
      <c r="S10" s="3">
        <v>54471.02</v>
      </c>
      <c r="T10" s="3">
        <v>16024.99</v>
      </c>
      <c r="U10" s="3">
        <v>28465.32</v>
      </c>
      <c r="V10" s="3">
        <v>5481.7209999999995</v>
      </c>
      <c r="W10" s="3">
        <v>38860.370000000003</v>
      </c>
      <c r="X10" s="3">
        <v>0</v>
      </c>
      <c r="Y10" s="3">
        <v>31377.58</v>
      </c>
      <c r="Z10" s="3">
        <v>217913</v>
      </c>
      <c r="AA10" s="3">
        <v>186535.4</v>
      </c>
      <c r="AB10" s="3">
        <v>0</v>
      </c>
      <c r="AC10" s="3">
        <v>8145.3911378653893</v>
      </c>
      <c r="AD10" s="3">
        <v>20016.39</v>
      </c>
      <c r="AE10" s="3">
        <v>38532.68</v>
      </c>
      <c r="AF10" s="3"/>
      <c r="AG10" s="3">
        <v>1605408</v>
      </c>
      <c r="AH10" s="3">
        <v>1125344</v>
      </c>
      <c r="AI10" s="7">
        <f t="shared" si="20"/>
        <v>2.4281854089629289</v>
      </c>
      <c r="AJ10" s="7"/>
      <c r="AK10" s="7">
        <f>100*J10/$C10</f>
        <v>15.40016339154157</v>
      </c>
      <c r="AL10" s="7">
        <f>100*K10/$C10</f>
        <v>14.791809512694453</v>
      </c>
      <c r="AM10" s="7">
        <f t="shared" si="2"/>
        <v>2.7671366604908556</v>
      </c>
      <c r="AN10" s="7">
        <f t="shared" si="3"/>
        <v>0.91028084136918219</v>
      </c>
      <c r="AO10" s="7">
        <f t="shared" si="4"/>
        <v>0.84211654047587792</v>
      </c>
      <c r="AP10" s="7"/>
      <c r="AQ10" s="7">
        <f t="shared" si="5"/>
        <v>4.6029488282978583</v>
      </c>
      <c r="AR10" s="7">
        <f t="shared" si="6"/>
        <v>1.6555252843547736</v>
      </c>
      <c r="AS10" s="7">
        <f t="shared" si="7"/>
        <v>0.48704386527978372</v>
      </c>
      <c r="AT10" s="7">
        <f t="shared" si="8"/>
        <v>0.86513997695012179</v>
      </c>
      <c r="AU10" s="7">
        <f t="shared" si="9"/>
        <v>0.1666046958048249</v>
      </c>
      <c r="AV10" s="7">
        <f t="shared" si="10"/>
        <v>1.1810743601713667</v>
      </c>
      <c r="AW10" s="7"/>
      <c r="AX10" s="7">
        <f>100*Y10/$C10</f>
        <v>0.95365163075456738</v>
      </c>
      <c r="AY10" s="7">
        <f t="shared" si="11"/>
        <v>6.6229800963815579</v>
      </c>
      <c r="AZ10" s="7">
        <f t="shared" si="12"/>
        <v>5.6693278577715533</v>
      </c>
      <c r="BA10" s="7"/>
      <c r="BB10" s="7">
        <f t="shared" si="13"/>
        <v>0.24756101464036201</v>
      </c>
      <c r="BC10" s="7">
        <f t="shared" si="14"/>
        <v>0.60835357491939834</v>
      </c>
      <c r="BD10" s="7">
        <f t="shared" si="15"/>
        <v>1.1711149527574753</v>
      </c>
      <c r="BE10" s="7">
        <f t="shared" si="16"/>
        <v>48.792799101346525</v>
      </c>
      <c r="BF10" s="7">
        <f t="shared" si="17"/>
        <v>34.202323466623874</v>
      </c>
      <c r="BG10" s="2"/>
    </row>
    <row r="11" spans="1:59" x14ac:dyDescent="0.2">
      <c r="A11">
        <f t="shared" si="0"/>
        <v>2028</v>
      </c>
      <c r="B11">
        <v>46753</v>
      </c>
      <c r="C11" s="3">
        <v>3420529</v>
      </c>
      <c r="D11" s="25">
        <f t="shared" si="18"/>
        <v>3.959357569745333E-2</v>
      </c>
      <c r="E11" s="3">
        <v>2454228</v>
      </c>
      <c r="F11" s="25">
        <f t="shared" si="19"/>
        <v>1.920952569215921E-2</v>
      </c>
      <c r="G11" s="4">
        <v>41.705731124000202</v>
      </c>
      <c r="H11" s="3">
        <v>68.982300463548256</v>
      </c>
      <c r="I11" s="3">
        <v>20655.3187003815</v>
      </c>
      <c r="J11" s="3">
        <v>526767</v>
      </c>
      <c r="K11" s="3">
        <v>506416</v>
      </c>
      <c r="L11" s="3">
        <f>K11+AE11</f>
        <v>546720.55000000005</v>
      </c>
      <c r="M11" s="21">
        <f t="shared" si="1"/>
        <v>-19953.550000000047</v>
      </c>
      <c r="N11" s="3">
        <v>95741.18</v>
      </c>
      <c r="O11" s="3">
        <v>30772.1</v>
      </c>
      <c r="P11" s="3">
        <v>28858.65</v>
      </c>
      <c r="Q11" s="3">
        <v>0</v>
      </c>
      <c r="R11" s="3">
        <v>157123.1</v>
      </c>
      <c r="S11" s="3">
        <v>56652.98</v>
      </c>
      <c r="T11" s="3">
        <v>16502.13</v>
      </c>
      <c r="U11" s="3">
        <v>29590.79</v>
      </c>
      <c r="V11" s="3">
        <v>5601.7089999999998</v>
      </c>
      <c r="W11" s="3">
        <v>40398.99</v>
      </c>
      <c r="X11" s="3">
        <v>0</v>
      </c>
      <c r="Y11" s="3">
        <v>32619.93</v>
      </c>
      <c r="Z11" s="3">
        <v>226540.9</v>
      </c>
      <c r="AA11" s="3">
        <v>193921</v>
      </c>
      <c r="AB11" s="3">
        <v>0</v>
      </c>
      <c r="AC11" s="3">
        <v>8376.5460021851122</v>
      </c>
      <c r="AD11" s="3">
        <v>20350.95</v>
      </c>
      <c r="AE11" s="3">
        <v>40304.550000000003</v>
      </c>
      <c r="AF11" s="3"/>
      <c r="AG11" s="3">
        <v>1625362</v>
      </c>
      <c r="AH11" s="3">
        <v>1145298</v>
      </c>
      <c r="AI11" s="7">
        <f t="shared" si="20"/>
        <v>2.5105487203253007</v>
      </c>
      <c r="AJ11" s="7"/>
      <c r="AK11" s="7">
        <f>100*J11/$C11</f>
        <v>15.400161787840419</v>
      </c>
      <c r="AL11" s="7">
        <f>100*K11/$C11</f>
        <v>14.805195336744697</v>
      </c>
      <c r="AM11" s="7">
        <f t="shared" si="2"/>
        <v>2.7990167602730454</v>
      </c>
      <c r="AN11" s="7">
        <f t="shared" si="3"/>
        <v>0.89962985257543493</v>
      </c>
      <c r="AO11" s="7">
        <f t="shared" si="4"/>
        <v>0.84368967490116298</v>
      </c>
      <c r="AP11" s="7"/>
      <c r="AQ11" s="7">
        <f t="shared" si="5"/>
        <v>4.5935321700239937</v>
      </c>
      <c r="AR11" s="7">
        <f t="shared" si="6"/>
        <v>1.6562636948846217</v>
      </c>
      <c r="AS11" s="7">
        <f t="shared" si="7"/>
        <v>0.48244379743601062</v>
      </c>
      <c r="AT11" s="7">
        <f t="shared" si="8"/>
        <v>0.86509396645957393</v>
      </c>
      <c r="AU11" s="7">
        <f t="shared" si="9"/>
        <v>0.16376732955633472</v>
      </c>
      <c r="AV11" s="7">
        <f t="shared" si="10"/>
        <v>1.1810743309002789</v>
      </c>
      <c r="AW11" s="7"/>
      <c r="AX11" s="7">
        <f>100*Y11/$C11</f>
        <v>0.95365161353697048</v>
      </c>
      <c r="AY11" s="7">
        <f t="shared" si="11"/>
        <v>6.6229784925080306</v>
      </c>
      <c r="AZ11" s="7">
        <f t="shared" si="12"/>
        <v>5.6693277560283803</v>
      </c>
      <c r="BA11" s="7"/>
      <c r="BB11" s="7">
        <f t="shared" si="13"/>
        <v>0.24489036643703685</v>
      </c>
      <c r="BC11" s="7">
        <f t="shared" si="14"/>
        <v>0.59496498933352127</v>
      </c>
      <c r="BD11" s="7">
        <f t="shared" si="15"/>
        <v>1.1783133544548228</v>
      </c>
      <c r="BE11" s="7">
        <f t="shared" si="16"/>
        <v>47.517854694405457</v>
      </c>
      <c r="BF11" s="7">
        <f t="shared" si="17"/>
        <v>33.483066508133682</v>
      </c>
      <c r="BG11" s="2"/>
    </row>
    <row r="12" spans="1:59" x14ac:dyDescent="0.2">
      <c r="A12">
        <f t="shared" si="0"/>
        <v>2029</v>
      </c>
      <c r="B12">
        <v>47119</v>
      </c>
      <c r="C12" s="3">
        <v>3555032</v>
      </c>
      <c r="D12" s="25">
        <f t="shared" si="18"/>
        <v>3.9322280267175047E-2</v>
      </c>
      <c r="E12" s="3">
        <v>2500719</v>
      </c>
      <c r="F12" s="25">
        <f t="shared" si="19"/>
        <v>1.8943227768569181E-2</v>
      </c>
      <c r="G12" s="4">
        <v>42.170882388648785</v>
      </c>
      <c r="H12" s="3">
        <v>69.8168779813995</v>
      </c>
      <c r="I12" s="3">
        <v>20823.349658628769</v>
      </c>
      <c r="J12" s="3">
        <v>547480.69999999995</v>
      </c>
      <c r="K12" s="3">
        <v>526673.4</v>
      </c>
      <c r="L12" s="3">
        <f>K12+AE12</f>
        <v>568549.85</v>
      </c>
      <c r="M12" s="21">
        <f t="shared" si="1"/>
        <v>-21069.150000000023</v>
      </c>
      <c r="N12" s="3">
        <v>100471.2</v>
      </c>
      <c r="O12" s="3">
        <v>31634.1</v>
      </c>
      <c r="P12" s="3">
        <v>29980.81</v>
      </c>
      <c r="Q12" s="3">
        <v>0</v>
      </c>
      <c r="R12" s="3">
        <v>163040.9</v>
      </c>
      <c r="S12" s="3">
        <v>58925.19</v>
      </c>
      <c r="T12" s="3">
        <v>16993.599999999999</v>
      </c>
      <c r="U12" s="3">
        <v>30762.16</v>
      </c>
      <c r="V12" s="3">
        <v>5764.558</v>
      </c>
      <c r="W12" s="3">
        <v>41987.57</v>
      </c>
      <c r="X12" s="3">
        <v>0</v>
      </c>
      <c r="Y12" s="3">
        <v>33902.620000000003</v>
      </c>
      <c r="Z12" s="3">
        <v>235449</v>
      </c>
      <c r="AA12" s="3">
        <v>201546.4</v>
      </c>
      <c r="AB12" s="3">
        <v>0</v>
      </c>
      <c r="AC12" s="3">
        <v>8607.8043048567415</v>
      </c>
      <c r="AD12" s="3">
        <v>20807.32</v>
      </c>
      <c r="AE12" s="3">
        <v>41876.449999999997</v>
      </c>
      <c r="AF12" s="3"/>
      <c r="AG12" s="3">
        <v>1646431</v>
      </c>
      <c r="AH12" s="3">
        <v>1166367</v>
      </c>
      <c r="AI12" s="7">
        <f t="shared" si="20"/>
        <v>2.5764383565015052</v>
      </c>
      <c r="AJ12" s="7"/>
      <c r="AK12" s="7">
        <f>100*J12/$C12</f>
        <v>15.400162361407714</v>
      </c>
      <c r="AL12" s="7">
        <f>100*K12/$C12</f>
        <v>14.814870864734832</v>
      </c>
      <c r="AM12" s="7">
        <f t="shared" si="2"/>
        <v>2.8261686533342036</v>
      </c>
      <c r="AN12" s="7">
        <f t="shared" si="3"/>
        <v>0.88984009145346654</v>
      </c>
      <c r="AO12" s="7">
        <f t="shared" si="4"/>
        <v>0.84333446224956621</v>
      </c>
      <c r="AP12" s="7"/>
      <c r="AQ12" s="7">
        <f t="shared" si="5"/>
        <v>4.5862006305428471</v>
      </c>
      <c r="AR12" s="7">
        <f t="shared" si="6"/>
        <v>1.6575150378393217</v>
      </c>
      <c r="AS12" s="7">
        <f t="shared" si="7"/>
        <v>0.47801538776584845</v>
      </c>
      <c r="AT12" s="7">
        <f t="shared" si="8"/>
        <v>0.8653131673638943</v>
      </c>
      <c r="AU12" s="7">
        <f t="shared" si="9"/>
        <v>0.16215207064240211</v>
      </c>
      <c r="AV12" s="7">
        <f t="shared" si="10"/>
        <v>1.181074319443538</v>
      </c>
      <c r="AW12" s="7"/>
      <c r="AX12" s="7">
        <f>100*Y12/$C12</f>
        <v>0.95365161269997023</v>
      </c>
      <c r="AY12" s="7">
        <f t="shared" si="11"/>
        <v>6.6229783585632989</v>
      </c>
      <c r="AZ12" s="7">
        <f t="shared" si="12"/>
        <v>5.6693273084461691</v>
      </c>
      <c r="BA12" s="7"/>
      <c r="BB12" s="7">
        <f t="shared" si="13"/>
        <v>0.24213014973864488</v>
      </c>
      <c r="BC12" s="7">
        <f t="shared" si="14"/>
        <v>0.58529205925572536</v>
      </c>
      <c r="BD12" s="7">
        <f t="shared" si="15"/>
        <v>1.1779486091827021</v>
      </c>
      <c r="BE12" s="7">
        <f t="shared" si="16"/>
        <v>46.312691418811418</v>
      </c>
      <c r="BF12" s="7">
        <f t="shared" si="17"/>
        <v>32.808902985964686</v>
      </c>
      <c r="BG12" s="2"/>
    </row>
    <row r="13" spans="1:59" x14ac:dyDescent="0.2">
      <c r="A13">
        <f t="shared" si="0"/>
        <v>2030</v>
      </c>
      <c r="B13">
        <v>47484</v>
      </c>
      <c r="C13" s="3">
        <v>3693754</v>
      </c>
      <c r="D13" s="25">
        <f t="shared" si="18"/>
        <v>3.9021308387660082E-2</v>
      </c>
      <c r="E13" s="3">
        <v>2547353</v>
      </c>
      <c r="F13" s="25">
        <f t="shared" si="19"/>
        <v>1.864823676710578E-2</v>
      </c>
      <c r="G13" s="4">
        <v>42.629264031181613</v>
      </c>
      <c r="H13" s="3">
        <v>70.645126667494907</v>
      </c>
      <c r="I13" s="3">
        <v>20990.012846281799</v>
      </c>
      <c r="J13" s="3">
        <v>568844.1</v>
      </c>
      <c r="K13" s="3">
        <v>547317.1</v>
      </c>
      <c r="L13" s="3">
        <f>K13+AE13</f>
        <v>590604.25</v>
      </c>
      <c r="M13" s="21">
        <f t="shared" si="1"/>
        <v>-21760.150000000023</v>
      </c>
      <c r="N13" s="3">
        <v>105102.9</v>
      </c>
      <c r="O13" s="3">
        <v>32505.14</v>
      </c>
      <c r="P13" s="3">
        <v>31125.06</v>
      </c>
      <c r="Q13" s="3">
        <v>0</v>
      </c>
      <c r="R13" s="3">
        <v>169173</v>
      </c>
      <c r="S13" s="3">
        <v>61272.18</v>
      </c>
      <c r="T13" s="3">
        <v>17500.310000000001</v>
      </c>
      <c r="U13" s="3">
        <v>31971.49</v>
      </c>
      <c r="V13" s="3">
        <v>5960.9889999999996</v>
      </c>
      <c r="W13" s="3">
        <v>43625.98</v>
      </c>
      <c r="X13" s="3">
        <v>0</v>
      </c>
      <c r="Y13" s="3">
        <v>35225.54</v>
      </c>
      <c r="Z13" s="3">
        <v>244636.6</v>
      </c>
      <c r="AA13" s="3">
        <v>209411</v>
      </c>
      <c r="AB13" s="3">
        <v>0</v>
      </c>
      <c r="AC13" s="3">
        <v>8842.0418116381243</v>
      </c>
      <c r="AD13" s="3">
        <v>21527.01</v>
      </c>
      <c r="AE13" s="3">
        <v>43287.15</v>
      </c>
      <c r="AF13" s="3"/>
      <c r="AG13" s="3">
        <v>1668191</v>
      </c>
      <c r="AH13" s="3">
        <v>1188127</v>
      </c>
      <c r="AI13" s="7">
        <f t="shared" si="20"/>
        <v>2.6291505687149961</v>
      </c>
      <c r="AJ13" s="7"/>
      <c r="AK13" s="7">
        <f>100*J13/$C13</f>
        <v>15.40016200320866</v>
      </c>
      <c r="AL13" s="7">
        <f>100*K13/$C13</f>
        <v>14.817367372055637</v>
      </c>
      <c r="AM13" s="7">
        <f t="shared" si="2"/>
        <v>2.845422299373483</v>
      </c>
      <c r="AN13" s="7">
        <f t="shared" si="3"/>
        <v>0.88000283722196981</v>
      </c>
      <c r="AO13" s="7">
        <f t="shared" si="4"/>
        <v>0.8426403057702273</v>
      </c>
      <c r="AP13" s="7"/>
      <c r="AQ13" s="7">
        <f t="shared" si="5"/>
        <v>4.579974735729559</v>
      </c>
      <c r="AR13" s="7">
        <f t="shared" si="6"/>
        <v>1.6588051072161276</v>
      </c>
      <c r="AS13" s="7">
        <f t="shared" si="7"/>
        <v>0.47378114514393765</v>
      </c>
      <c r="AT13" s="7">
        <f t="shared" si="8"/>
        <v>0.86555547554060175</v>
      </c>
      <c r="AU13" s="7">
        <f t="shared" si="9"/>
        <v>0.16138023809923452</v>
      </c>
      <c r="AV13" s="7">
        <f t="shared" si="10"/>
        <v>1.1810743216792456</v>
      </c>
      <c r="AW13" s="7"/>
      <c r="AX13" s="7">
        <f>100*Y13/$C13</f>
        <v>0.95365148843155234</v>
      </c>
      <c r="AY13" s="7">
        <f t="shared" si="11"/>
        <v>6.6229803067556743</v>
      </c>
      <c r="AZ13" s="7">
        <f t="shared" si="12"/>
        <v>5.6693271939603989</v>
      </c>
      <c r="BA13" s="7"/>
      <c r="BB13" s="7">
        <f t="shared" si="13"/>
        <v>0.23937819929638313</v>
      </c>
      <c r="BC13" s="7">
        <f t="shared" si="14"/>
        <v>0.58279490188030925</v>
      </c>
      <c r="BD13" s="7">
        <f t="shared" si="15"/>
        <v>1.171901269007086</v>
      </c>
      <c r="BE13" s="7">
        <f t="shared" si="16"/>
        <v>45.162482395958151</v>
      </c>
      <c r="BF13" s="7">
        <f t="shared" si="17"/>
        <v>32.16583995577399</v>
      </c>
      <c r="BG13" s="2"/>
    </row>
    <row r="14" spans="1:59" x14ac:dyDescent="0.2">
      <c r="A14">
        <f t="shared" si="0"/>
        <v>2031</v>
      </c>
      <c r="B14">
        <v>47849</v>
      </c>
      <c r="C14" s="3">
        <v>3838200</v>
      </c>
      <c r="D14" s="25">
        <f t="shared" si="18"/>
        <v>3.9105473726728956E-2</v>
      </c>
      <c r="E14" s="3">
        <v>2595067</v>
      </c>
      <c r="F14" s="25">
        <f t="shared" si="19"/>
        <v>1.8730815870434916E-2</v>
      </c>
      <c r="G14" s="4">
        <v>43.080554825700794</v>
      </c>
      <c r="H14" s="3">
        <v>71.472896014582901</v>
      </c>
      <c r="I14" s="3">
        <v>21159.226246083788</v>
      </c>
      <c r="J14" s="3">
        <v>591089</v>
      </c>
      <c r="K14" s="3">
        <v>568308.80000000005</v>
      </c>
      <c r="L14" s="3">
        <f>K14+AE14</f>
        <v>612871.53</v>
      </c>
      <c r="M14" s="21">
        <f t="shared" si="1"/>
        <v>-21782.530000000028</v>
      </c>
      <c r="N14" s="3">
        <v>109448.1</v>
      </c>
      <c r="O14" s="3">
        <v>33395.24</v>
      </c>
      <c r="P14" s="3">
        <v>32317.41</v>
      </c>
      <c r="Q14" s="3">
        <v>0</v>
      </c>
      <c r="R14" s="3">
        <v>175548</v>
      </c>
      <c r="S14" s="3">
        <v>63700.24</v>
      </c>
      <c r="T14" s="3">
        <v>18021.22</v>
      </c>
      <c r="U14" s="3">
        <v>33223.17</v>
      </c>
      <c r="V14" s="3">
        <v>6190.9189999999999</v>
      </c>
      <c r="W14" s="3">
        <v>45331.99</v>
      </c>
      <c r="X14" s="3">
        <v>0</v>
      </c>
      <c r="Y14" s="3">
        <v>36603.050000000003</v>
      </c>
      <c r="Z14" s="3">
        <v>254203.2</v>
      </c>
      <c r="AA14" s="3">
        <v>217600.1</v>
      </c>
      <c r="AB14" s="3">
        <v>0</v>
      </c>
      <c r="AC14" s="3">
        <v>9080.4798733939169</v>
      </c>
      <c r="AD14" s="3">
        <v>22780.18</v>
      </c>
      <c r="AE14" s="3">
        <v>44562.73</v>
      </c>
      <c r="AF14" s="3"/>
      <c r="AG14" s="3">
        <v>1689973</v>
      </c>
      <c r="AH14" s="3">
        <v>1209909</v>
      </c>
      <c r="AI14" s="7">
        <f t="shared" si="20"/>
        <v>2.6713206101699387</v>
      </c>
      <c r="AJ14" s="7"/>
      <c r="AK14" s="7">
        <f>100*J14/$C14</f>
        <v>15.400161534052421</v>
      </c>
      <c r="AL14" s="7">
        <f>100*K14/$C14</f>
        <v>14.806648950028661</v>
      </c>
      <c r="AM14" s="7">
        <f t="shared" si="2"/>
        <v>2.8515476004377054</v>
      </c>
      <c r="AN14" s="7">
        <f t="shared" si="3"/>
        <v>0.87007555625032562</v>
      </c>
      <c r="AO14" s="7">
        <f t="shared" si="4"/>
        <v>0.84199390339221514</v>
      </c>
      <c r="AP14" s="7"/>
      <c r="AQ14" s="7">
        <f t="shared" si="5"/>
        <v>4.5737064248866659</v>
      </c>
      <c r="AR14" s="7">
        <f t="shared" si="6"/>
        <v>1.6596383721536137</v>
      </c>
      <c r="AS14" s="7">
        <f t="shared" si="7"/>
        <v>0.46952269292897714</v>
      </c>
      <c r="AT14" s="7">
        <f t="shared" si="8"/>
        <v>0.86559246521807098</v>
      </c>
      <c r="AU14" s="7">
        <f t="shared" si="9"/>
        <v>0.16129745714136837</v>
      </c>
      <c r="AV14" s="7">
        <f t="shared" si="10"/>
        <v>1.1810742014485958</v>
      </c>
      <c r="AW14" s="7"/>
      <c r="AX14" s="7">
        <f>100*Y14/$C14</f>
        <v>0.95365145120108397</v>
      </c>
      <c r="AY14" s="7">
        <f t="shared" si="11"/>
        <v>6.6229795216507741</v>
      </c>
      <c r="AZ14" s="7">
        <f t="shared" si="12"/>
        <v>5.6693267677557184</v>
      </c>
      <c r="BA14" s="7"/>
      <c r="BB14" s="7">
        <f t="shared" si="13"/>
        <v>0.23658172772116923</v>
      </c>
      <c r="BC14" s="7">
        <f t="shared" si="14"/>
        <v>0.59351206294617265</v>
      </c>
      <c r="BD14" s="7">
        <f t="shared" si="15"/>
        <v>1.1610319941639311</v>
      </c>
      <c r="BE14" s="7">
        <f t="shared" si="16"/>
        <v>44.030352769527383</v>
      </c>
      <c r="BF14" s="7">
        <f t="shared" si="17"/>
        <v>31.522823198374237</v>
      </c>
      <c r="BG14" s="2"/>
    </row>
    <row r="15" spans="1:59" x14ac:dyDescent="0.2">
      <c r="A15">
        <f t="shared" si="0"/>
        <v>2032</v>
      </c>
      <c r="B15">
        <v>48214</v>
      </c>
      <c r="C15" s="3">
        <v>3990526</v>
      </c>
      <c r="D15" s="25">
        <f t="shared" si="18"/>
        <v>3.9686832369339793E-2</v>
      </c>
      <c r="E15" s="3">
        <v>2645154</v>
      </c>
      <c r="F15" s="25">
        <f t="shared" si="19"/>
        <v>1.9300850421202997E-2</v>
      </c>
      <c r="G15" s="4">
        <v>43.524299982208504</v>
      </c>
      <c r="H15" s="3">
        <v>72.303450172428967</v>
      </c>
      <c r="I15" s="3">
        <v>21336.666924460289</v>
      </c>
      <c r="J15" s="3">
        <v>614547.5</v>
      </c>
      <c r="K15" s="3">
        <v>589869.30000000005</v>
      </c>
      <c r="L15" s="3">
        <f>K15+AE15</f>
        <v>635584.04</v>
      </c>
      <c r="M15" s="21">
        <f t="shared" si="1"/>
        <v>-21036.540000000037</v>
      </c>
      <c r="N15" s="3">
        <v>113557.6</v>
      </c>
      <c r="O15" s="3">
        <v>34311.660000000003</v>
      </c>
      <c r="P15" s="3">
        <v>33566.019999999997</v>
      </c>
      <c r="Q15" s="3">
        <v>0</v>
      </c>
      <c r="R15" s="3">
        <v>182198</v>
      </c>
      <c r="S15" s="3">
        <v>66230.11</v>
      </c>
      <c r="T15" s="3">
        <v>18556.21</v>
      </c>
      <c r="U15" s="3">
        <v>34527.879999999997</v>
      </c>
      <c r="V15" s="3">
        <v>6428.0910000000003</v>
      </c>
      <c r="W15" s="3">
        <v>47131.07</v>
      </c>
      <c r="X15" s="3">
        <v>0</v>
      </c>
      <c r="Y15" s="3">
        <v>38055.71</v>
      </c>
      <c r="Z15" s="3">
        <v>264291.7</v>
      </c>
      <c r="AA15" s="3">
        <v>226236</v>
      </c>
      <c r="AB15" s="3">
        <v>0</v>
      </c>
      <c r="AC15" s="3">
        <v>9324.6311601622601</v>
      </c>
      <c r="AD15" s="3">
        <v>24678.21</v>
      </c>
      <c r="AE15" s="3">
        <v>45714.74</v>
      </c>
      <c r="AF15" s="3"/>
      <c r="AG15" s="3">
        <v>1711010</v>
      </c>
      <c r="AH15" s="3">
        <v>1230946</v>
      </c>
      <c r="AI15" s="7">
        <f t="shared" si="20"/>
        <v>2.7050574180770934</v>
      </c>
      <c r="AJ15" s="7"/>
      <c r="AK15" s="7">
        <f>100*J15/$C15</f>
        <v>15.400162785557594</v>
      </c>
      <c r="AL15" s="7">
        <f>100*K15/$C15</f>
        <v>14.781743058433902</v>
      </c>
      <c r="AM15" s="7">
        <f t="shared" si="2"/>
        <v>2.845679993063571</v>
      </c>
      <c r="AN15" s="7">
        <f t="shared" si="3"/>
        <v>0.85982800262421555</v>
      </c>
      <c r="AO15" s="7">
        <f t="shared" si="4"/>
        <v>0.84114274659531085</v>
      </c>
      <c r="AP15" s="7"/>
      <c r="AQ15" s="7">
        <f t="shared" si="5"/>
        <v>4.5657640120625702</v>
      </c>
      <c r="AR15" s="7">
        <f t="shared" si="6"/>
        <v>1.6596837108691938</v>
      </c>
      <c r="AS15" s="7">
        <f t="shared" si="7"/>
        <v>0.46500661817514782</v>
      </c>
      <c r="AT15" s="7">
        <f t="shared" si="8"/>
        <v>0.86524633594668965</v>
      </c>
      <c r="AU15" s="7">
        <f t="shared" si="9"/>
        <v>0.1610838019850015</v>
      </c>
      <c r="AV15" s="7">
        <f t="shared" si="10"/>
        <v>1.1810741240628428</v>
      </c>
      <c r="AW15" s="7"/>
      <c r="AX15" s="7">
        <f>100*Y15/$C15</f>
        <v>0.95365147351502033</v>
      </c>
      <c r="AY15" s="7">
        <f t="shared" si="11"/>
        <v>6.6229790258226613</v>
      </c>
      <c r="AZ15" s="7">
        <f t="shared" si="12"/>
        <v>5.6693278029011713</v>
      </c>
      <c r="BA15" s="7"/>
      <c r="BB15" s="7">
        <f t="shared" si="13"/>
        <v>0.23366922456243264</v>
      </c>
      <c r="BC15" s="7">
        <f t="shared" si="14"/>
        <v>0.61841997771722323</v>
      </c>
      <c r="BD15" s="7">
        <f t="shared" si="15"/>
        <v>1.1455818105182123</v>
      </c>
      <c r="BE15" s="7">
        <f t="shared" si="16"/>
        <v>42.876803709586156</v>
      </c>
      <c r="BF15" s="7">
        <f t="shared" si="17"/>
        <v>30.846710433662128</v>
      </c>
      <c r="BG15" s="2"/>
    </row>
    <row r="16" spans="1:59" x14ac:dyDescent="0.2">
      <c r="A16">
        <f t="shared" si="0"/>
        <v>2033</v>
      </c>
      <c r="B16">
        <v>48580</v>
      </c>
      <c r="C16" s="3">
        <v>4149601</v>
      </c>
      <c r="D16" s="25">
        <f t="shared" si="18"/>
        <v>3.9863165908454172E-2</v>
      </c>
      <c r="E16" s="3">
        <v>2696665</v>
      </c>
      <c r="F16" s="25">
        <f t="shared" si="19"/>
        <v>1.9473724403191648E-2</v>
      </c>
      <c r="G16" s="4">
        <v>43.960269898933369</v>
      </c>
      <c r="H16" s="3">
        <v>73.138804421823764</v>
      </c>
      <c r="I16" s="3">
        <v>21514.22084281551</v>
      </c>
      <c r="J16" s="3">
        <v>639045.30000000005</v>
      </c>
      <c r="K16" s="3">
        <v>612150.5</v>
      </c>
      <c r="L16" s="3">
        <f>K16+AE16</f>
        <v>658896.06999999995</v>
      </c>
      <c r="M16" s="21">
        <f t="shared" si="1"/>
        <v>-19850.769999999902</v>
      </c>
      <c r="N16" s="3">
        <v>117647</v>
      </c>
      <c r="O16" s="3">
        <v>35252.79</v>
      </c>
      <c r="P16" s="3">
        <v>34857.82</v>
      </c>
      <c r="Q16" s="3">
        <v>0</v>
      </c>
      <c r="R16" s="3">
        <v>189138.4</v>
      </c>
      <c r="S16" s="3">
        <v>68878.16</v>
      </c>
      <c r="T16" s="3">
        <v>19105.98</v>
      </c>
      <c r="U16" s="3">
        <v>35893.519999999997</v>
      </c>
      <c r="V16" s="3">
        <v>6674.7449999999999</v>
      </c>
      <c r="W16" s="3">
        <v>49009.87</v>
      </c>
      <c r="X16" s="3">
        <v>0</v>
      </c>
      <c r="Y16" s="3">
        <v>39572.74</v>
      </c>
      <c r="Z16" s="3">
        <v>274827.2</v>
      </c>
      <c r="AA16" s="3">
        <v>235254.5</v>
      </c>
      <c r="AB16" s="3">
        <v>0</v>
      </c>
      <c r="AC16" s="3">
        <v>9576.1532170928258</v>
      </c>
      <c r="AD16" s="3">
        <v>26894.77</v>
      </c>
      <c r="AE16" s="3">
        <v>46745.57</v>
      </c>
      <c r="AF16" s="3"/>
      <c r="AG16" s="3">
        <v>1730861</v>
      </c>
      <c r="AH16" s="3">
        <v>1250797</v>
      </c>
      <c r="AI16" s="7">
        <f t="shared" si="20"/>
        <v>2.7320454000853296</v>
      </c>
      <c r="AJ16" s="7"/>
      <c r="AK16" s="7">
        <f>100*J16/$C16</f>
        <v>15.400162569847078</v>
      </c>
      <c r="AL16" s="7">
        <f>100*K16/$C16</f>
        <v>14.752032785802779</v>
      </c>
      <c r="AM16" s="7">
        <f t="shared" si="2"/>
        <v>2.8351400532243942</v>
      </c>
      <c r="AN16" s="7">
        <f t="shared" si="3"/>
        <v>0.84954649856697062</v>
      </c>
      <c r="AO16" s="7">
        <f t="shared" si="4"/>
        <v>0.84002823403985105</v>
      </c>
      <c r="AP16" s="7"/>
      <c r="AQ16" s="7">
        <f t="shared" si="5"/>
        <v>4.5579900332586192</v>
      </c>
      <c r="AR16" s="7">
        <f t="shared" si="6"/>
        <v>1.6598742867085294</v>
      </c>
      <c r="AS16" s="7">
        <f t="shared" si="7"/>
        <v>0.46042932802454983</v>
      </c>
      <c r="AT16" s="7">
        <f t="shared" si="8"/>
        <v>0.86498726022092232</v>
      </c>
      <c r="AU16" s="7">
        <f t="shared" si="9"/>
        <v>0.16085269403010072</v>
      </c>
      <c r="AV16" s="7">
        <f t="shared" si="10"/>
        <v>1.1810742767798639</v>
      </c>
      <c r="AW16" s="7"/>
      <c r="AX16" s="7">
        <f>100*Y16/$C16</f>
        <v>0.9536516884394427</v>
      </c>
      <c r="AY16" s="7">
        <f t="shared" si="11"/>
        <v>6.6229789321913115</v>
      </c>
      <c r="AZ16" s="7">
        <f t="shared" si="12"/>
        <v>5.6693282076999694</v>
      </c>
      <c r="BA16" s="7"/>
      <c r="BB16" s="7">
        <f t="shared" si="13"/>
        <v>0.23077286748997858</v>
      </c>
      <c r="BC16" s="7">
        <f t="shared" si="14"/>
        <v>0.64812906108322221</v>
      </c>
      <c r="BD16" s="7">
        <f t="shared" si="15"/>
        <v>1.1265075847051318</v>
      </c>
      <c r="BE16" s="7">
        <f t="shared" si="16"/>
        <v>41.711504310896395</v>
      </c>
      <c r="BF16" s="7">
        <f t="shared" si="17"/>
        <v>30.142584793092155</v>
      </c>
      <c r="BG16" s="2"/>
    </row>
    <row r="17" spans="1:59" x14ac:dyDescent="0.2">
      <c r="A17">
        <f t="shared" si="0"/>
        <v>2034</v>
      </c>
      <c r="B17">
        <v>48945</v>
      </c>
      <c r="C17" s="3">
        <v>4313618</v>
      </c>
      <c r="D17" s="25">
        <f t="shared" si="18"/>
        <v>3.9525968882309408E-2</v>
      </c>
      <c r="E17" s="3">
        <v>2748287</v>
      </c>
      <c r="F17" s="25">
        <f t="shared" si="19"/>
        <v>1.9142904291040971E-2</v>
      </c>
      <c r="G17" s="4">
        <v>44.388386119177078</v>
      </c>
      <c r="H17" s="3">
        <v>73.980177494561929</v>
      </c>
      <c r="I17" s="3">
        <v>21683.951935052235</v>
      </c>
      <c r="J17" s="3">
        <v>664304.19999999995</v>
      </c>
      <c r="K17" s="3">
        <v>635118.19999999995</v>
      </c>
      <c r="L17" s="3">
        <f>K17+AE17</f>
        <v>682779.80999999994</v>
      </c>
      <c r="M17" s="21">
        <f t="shared" si="1"/>
        <v>-18475.609999999986</v>
      </c>
      <c r="N17" s="3">
        <v>121806.3</v>
      </c>
      <c r="O17" s="3">
        <v>36222.75</v>
      </c>
      <c r="P17" s="3">
        <v>36185.24</v>
      </c>
      <c r="Q17" s="3">
        <v>0</v>
      </c>
      <c r="R17" s="3">
        <v>196350.7</v>
      </c>
      <c r="S17" s="3">
        <v>71642.62</v>
      </c>
      <c r="T17" s="3">
        <v>19672.28</v>
      </c>
      <c r="U17" s="3">
        <v>37318.21</v>
      </c>
      <c r="V17" s="3">
        <v>6933.598</v>
      </c>
      <c r="W17" s="3">
        <v>50947.03</v>
      </c>
      <c r="X17" s="3">
        <v>0</v>
      </c>
      <c r="Y17" s="3">
        <v>41136.89</v>
      </c>
      <c r="Z17" s="3">
        <v>285690</v>
      </c>
      <c r="AA17" s="3">
        <v>244553.2</v>
      </c>
      <c r="AB17" s="3">
        <v>0</v>
      </c>
      <c r="AC17" s="3">
        <v>9836.9206135113145</v>
      </c>
      <c r="AD17" s="3">
        <v>29186.04</v>
      </c>
      <c r="AE17" s="3">
        <v>47661.61</v>
      </c>
      <c r="AF17" s="3"/>
      <c r="AG17" s="3">
        <v>1749336</v>
      </c>
      <c r="AH17" s="3">
        <v>1269272</v>
      </c>
      <c r="AI17" s="7">
        <f t="shared" si="20"/>
        <v>2.7536359072161196</v>
      </c>
      <c r="AJ17" s="7"/>
      <c r="AK17" s="7">
        <f>100*J17/$C17</f>
        <v>15.400162925877996</v>
      </c>
      <c r="AL17" s="7">
        <f>100*K17/$C17</f>
        <v>14.723561520746619</v>
      </c>
      <c r="AM17" s="7">
        <f t="shared" si="2"/>
        <v>2.8237618630115136</v>
      </c>
      <c r="AN17" s="7">
        <f t="shared" si="3"/>
        <v>0.83973012909348954</v>
      </c>
      <c r="AO17" s="7">
        <f t="shared" si="4"/>
        <v>0.8388605574253446</v>
      </c>
      <c r="AP17" s="7"/>
      <c r="AQ17" s="7">
        <f t="shared" si="5"/>
        <v>4.5518796518375062</v>
      </c>
      <c r="AR17" s="7">
        <f t="shared" si="6"/>
        <v>1.6608475762109671</v>
      </c>
      <c r="AS17" s="7">
        <f t="shared" si="7"/>
        <v>0.45605058213314209</v>
      </c>
      <c r="AT17" s="7">
        <f t="shared" si="8"/>
        <v>0.86512551644582347</v>
      </c>
      <c r="AU17" s="7">
        <f t="shared" si="9"/>
        <v>0.16073741346591192</v>
      </c>
      <c r="AV17" s="7">
        <f t="shared" si="10"/>
        <v>1.181074216585706</v>
      </c>
      <c r="AW17" s="7"/>
      <c r="AX17" s="7">
        <f>100*Y17/$C17</f>
        <v>0.95365166781110422</v>
      </c>
      <c r="AY17" s="7">
        <f t="shared" si="11"/>
        <v>6.622978668950287</v>
      </c>
      <c r="AZ17" s="7">
        <f t="shared" si="12"/>
        <v>5.669329087554809</v>
      </c>
      <c r="BA17" s="7"/>
      <c r="BB17" s="7">
        <f t="shared" si="13"/>
        <v>0.22804338755799225</v>
      </c>
      <c r="BC17" s="7">
        <f t="shared" si="14"/>
        <v>0.6766023324272108</v>
      </c>
      <c r="BD17" s="7">
        <f t="shared" si="15"/>
        <v>1.1049103096287154</v>
      </c>
      <c r="BE17" s="7">
        <f t="shared" si="16"/>
        <v>40.553799617861387</v>
      </c>
      <c r="BF17" s="7">
        <f t="shared" si="17"/>
        <v>29.42476593894035</v>
      </c>
      <c r="BG17" s="2"/>
    </row>
    <row r="18" spans="1:59" x14ac:dyDescent="0.2">
      <c r="A18">
        <f t="shared" si="0"/>
        <v>2035</v>
      </c>
      <c r="B18">
        <v>49310</v>
      </c>
      <c r="C18" s="3">
        <v>4483535</v>
      </c>
      <c r="D18" s="25">
        <f t="shared" si="18"/>
        <v>3.9390831547902481E-2</v>
      </c>
      <c r="E18" s="3">
        <v>2800534</v>
      </c>
      <c r="F18" s="25">
        <f t="shared" si="19"/>
        <v>1.9010751060569729E-2</v>
      </c>
      <c r="G18" s="4">
        <v>44.808501753073408</v>
      </c>
      <c r="H18" s="3">
        <v>74.828528741962728</v>
      </c>
      <c r="I18" s="3">
        <v>21851.950876575182</v>
      </c>
      <c r="J18" s="3">
        <v>690471.7</v>
      </c>
      <c r="K18" s="3">
        <v>658887.19999999995</v>
      </c>
      <c r="L18" s="3">
        <f>K18+AE18</f>
        <v>707359.72</v>
      </c>
      <c r="M18" s="21">
        <f t="shared" si="1"/>
        <v>-16888.020000000019</v>
      </c>
      <c r="N18" s="3">
        <v>126059.2</v>
      </c>
      <c r="O18" s="3">
        <v>37243.040000000001</v>
      </c>
      <c r="P18" s="3">
        <v>37567.81</v>
      </c>
      <c r="Q18" s="3">
        <v>0</v>
      </c>
      <c r="R18" s="3">
        <v>203830.9</v>
      </c>
      <c r="S18" s="3">
        <v>74511.14</v>
      </c>
      <c r="T18" s="3">
        <v>20255.86</v>
      </c>
      <c r="U18" s="3">
        <v>38795.760000000002</v>
      </c>
      <c r="V18" s="3">
        <v>7205.5820000000003</v>
      </c>
      <c r="W18" s="3">
        <v>52953.88</v>
      </c>
      <c r="X18" s="3">
        <v>0</v>
      </c>
      <c r="Y18" s="3">
        <v>42757.3</v>
      </c>
      <c r="Z18" s="3">
        <v>296943.59999999998</v>
      </c>
      <c r="AA18" s="3">
        <v>254186.3</v>
      </c>
      <c r="AB18" s="3">
        <v>0</v>
      </c>
      <c r="AC18" s="3">
        <v>10108.71638760044</v>
      </c>
      <c r="AD18" s="3">
        <v>31584.46</v>
      </c>
      <c r="AE18" s="3">
        <v>48472.52</v>
      </c>
      <c r="AF18" s="3"/>
      <c r="AG18" s="3">
        <v>1766224</v>
      </c>
      <c r="AH18" s="3">
        <v>1286160</v>
      </c>
      <c r="AI18" s="7">
        <f t="shared" si="20"/>
        <v>2.7709096480035855</v>
      </c>
      <c r="AJ18" s="7"/>
      <c r="AK18" s="7">
        <f>100*J18/$C18</f>
        <v>15.400163040993323</v>
      </c>
      <c r="AL18" s="7">
        <f>100*K18/$C18</f>
        <v>14.695707739540339</v>
      </c>
      <c r="AM18" s="7">
        <f t="shared" si="2"/>
        <v>2.8116028981595993</v>
      </c>
      <c r="AN18" s="7">
        <f t="shared" si="3"/>
        <v>0.83066241258292839</v>
      </c>
      <c r="AO18" s="7">
        <f t="shared" si="4"/>
        <v>0.83790602727535302</v>
      </c>
      <c r="AP18" s="7"/>
      <c r="AQ18" s="7">
        <f t="shared" si="5"/>
        <v>4.5462096314626743</v>
      </c>
      <c r="AR18" s="7">
        <f t="shared" si="6"/>
        <v>1.6618837591320241</v>
      </c>
      <c r="AS18" s="7">
        <f t="shared" si="7"/>
        <v>0.45178324692458072</v>
      </c>
      <c r="AT18" s="7">
        <f t="shared" si="8"/>
        <v>0.86529401465584632</v>
      </c>
      <c r="AU18" s="7">
        <f t="shared" si="9"/>
        <v>0.16071207205921223</v>
      </c>
      <c r="AV18" s="7">
        <f t="shared" si="10"/>
        <v>1.181074308553407</v>
      </c>
      <c r="AW18" s="7"/>
      <c r="AX18" s="7">
        <f>100*Y18/$C18</f>
        <v>0.9536515271989624</v>
      </c>
      <c r="AY18" s="7">
        <f t="shared" si="11"/>
        <v>6.6229794124502197</v>
      </c>
      <c r="AZ18" s="7">
        <f t="shared" si="12"/>
        <v>5.6693278852512581</v>
      </c>
      <c r="BA18" s="7"/>
      <c r="BB18" s="7">
        <f t="shared" si="13"/>
        <v>0.22546308632809692</v>
      </c>
      <c r="BC18" s="7">
        <f t="shared" si="14"/>
        <v>0.70445440929980474</v>
      </c>
      <c r="BD18" s="7">
        <f t="shared" si="15"/>
        <v>1.0811228193824738</v>
      </c>
      <c r="BE18" s="7">
        <f t="shared" si="16"/>
        <v>39.393558877091401</v>
      </c>
      <c r="BF18" s="7">
        <f t="shared" si="17"/>
        <v>28.686293293126962</v>
      </c>
      <c r="BG18" s="2"/>
    </row>
    <row r="19" spans="1:59" x14ac:dyDescent="0.2">
      <c r="A19">
        <f t="shared" si="0"/>
        <v>2036</v>
      </c>
      <c r="B19">
        <v>49675</v>
      </c>
      <c r="C19" s="3">
        <v>4661053</v>
      </c>
      <c r="D19" s="25">
        <f t="shared" si="18"/>
        <v>3.9593311973699322E-2</v>
      </c>
      <c r="E19" s="3">
        <v>2854330</v>
      </c>
      <c r="F19" s="25">
        <f t="shared" si="19"/>
        <v>1.9209193675206227E-2</v>
      </c>
      <c r="G19" s="4">
        <v>45.220544395089888</v>
      </c>
      <c r="H19" s="3">
        <v>75.684491145876962</v>
      </c>
      <c r="I19" s="3">
        <v>22029.583256311336</v>
      </c>
      <c r="J19" s="3">
        <v>717809.7</v>
      </c>
      <c r="K19" s="3">
        <v>683548.3</v>
      </c>
      <c r="L19" s="3">
        <f>K19+AE19</f>
        <v>732732.83000000007</v>
      </c>
      <c r="M19" s="21">
        <f t="shared" si="1"/>
        <v>-14923.130000000121</v>
      </c>
      <c r="N19" s="3">
        <v>130343.7</v>
      </c>
      <c r="O19" s="3">
        <v>38314.550000000003</v>
      </c>
      <c r="P19" s="3">
        <v>39037.53</v>
      </c>
      <c r="Q19" s="3">
        <v>0</v>
      </c>
      <c r="R19" s="3">
        <v>211602.1</v>
      </c>
      <c r="S19" s="3">
        <v>77485.36</v>
      </c>
      <c r="T19" s="3">
        <v>20855.669999999998</v>
      </c>
      <c r="U19" s="3">
        <v>40328.32</v>
      </c>
      <c r="V19" s="3">
        <v>7489.0770000000002</v>
      </c>
      <c r="W19" s="3">
        <v>55050.49</v>
      </c>
      <c r="X19" s="3">
        <v>0</v>
      </c>
      <c r="Y19" s="3">
        <v>44450.21</v>
      </c>
      <c r="Z19" s="3">
        <v>308700.59999999998</v>
      </c>
      <c r="AA19" s="3">
        <v>264250.40000000002</v>
      </c>
      <c r="AB19" s="3">
        <v>0</v>
      </c>
      <c r="AC19" s="3">
        <v>10393.208884521906</v>
      </c>
      <c r="AD19" s="3">
        <v>34261.370000000003</v>
      </c>
      <c r="AE19" s="3">
        <v>49184.53</v>
      </c>
      <c r="AF19" s="3"/>
      <c r="AG19" s="3">
        <v>1781148</v>
      </c>
      <c r="AH19" s="3">
        <v>1301084</v>
      </c>
      <c r="AI19" s="7">
        <f t="shared" si="20"/>
        <v>2.7847277582005452</v>
      </c>
      <c r="AJ19" s="7"/>
      <c r="AK19" s="7">
        <f>100*J19/$C19</f>
        <v>15.400161723112781</v>
      </c>
      <c r="AL19" s="7">
        <f>100*K19/$C19</f>
        <v>14.665104644808801</v>
      </c>
      <c r="AM19" s="7">
        <f t="shared" si="2"/>
        <v>2.7964432071465395</v>
      </c>
      <c r="AN19" s="7">
        <f t="shared" si="3"/>
        <v>0.82201489663387228</v>
      </c>
      <c r="AO19" s="7">
        <f t="shared" si="4"/>
        <v>0.83752598393538968</v>
      </c>
      <c r="AP19" s="7"/>
      <c r="AQ19" s="7">
        <f t="shared" si="5"/>
        <v>4.5397917595015551</v>
      </c>
      <c r="AR19" s="7">
        <f t="shared" si="6"/>
        <v>1.6624003202709774</v>
      </c>
      <c r="AS19" s="7">
        <f t="shared" si="7"/>
        <v>0.44744545921275725</v>
      </c>
      <c r="AT19" s="7">
        <f t="shared" si="8"/>
        <v>0.86521908246913304</v>
      </c>
      <c r="AU19" s="7">
        <f t="shared" si="9"/>
        <v>0.16067350017260049</v>
      </c>
      <c r="AV19" s="7">
        <f t="shared" si="10"/>
        <v>1.1810741049286502</v>
      </c>
      <c r="AW19" s="7"/>
      <c r="AX19" s="7">
        <f>100*Y19/$C19</f>
        <v>0.95365167484686397</v>
      </c>
      <c r="AY19" s="7">
        <f t="shared" si="11"/>
        <v>6.6229798288069235</v>
      </c>
      <c r="AZ19" s="7">
        <f t="shared" si="12"/>
        <v>5.669328368503856</v>
      </c>
      <c r="BA19" s="7"/>
      <c r="BB19" s="7">
        <f t="shared" si="13"/>
        <v>0.22297984778379276</v>
      </c>
      <c r="BC19" s="7">
        <f t="shared" si="14"/>
        <v>0.73505643467259452</v>
      </c>
      <c r="BD19" s="7">
        <f t="shared" si="15"/>
        <v>1.0552235728707655</v>
      </c>
      <c r="BE19" s="7">
        <f t="shared" si="16"/>
        <v>38.213425163798824</v>
      </c>
      <c r="BF19" s="7">
        <f t="shared" si="17"/>
        <v>27.913949916467374</v>
      </c>
      <c r="BG19" s="2"/>
    </row>
    <row r="20" spans="1:59" x14ac:dyDescent="0.2">
      <c r="A20">
        <f t="shared" si="0"/>
        <v>2037</v>
      </c>
      <c r="B20">
        <v>50041</v>
      </c>
      <c r="C20" s="3">
        <v>4845589</v>
      </c>
      <c r="D20" s="25">
        <f t="shared" si="18"/>
        <v>3.9591053781194936E-2</v>
      </c>
      <c r="E20" s="3">
        <v>2909153</v>
      </c>
      <c r="F20" s="25">
        <f t="shared" si="19"/>
        <v>1.9206959251382986E-2</v>
      </c>
      <c r="G20" s="4">
        <v>45.624476182828836</v>
      </c>
      <c r="H20" s="3">
        <v>76.548590978147288</v>
      </c>
      <c r="I20" s="3">
        <v>22207.205563147447</v>
      </c>
      <c r="J20" s="3">
        <v>746228.6</v>
      </c>
      <c r="K20" s="3">
        <v>708855.8</v>
      </c>
      <c r="L20" s="3">
        <f>K20+AE20</f>
        <v>758652.8</v>
      </c>
      <c r="M20" s="21">
        <f t="shared" si="1"/>
        <v>-12424.20000000007</v>
      </c>
      <c r="N20" s="3">
        <v>134457</v>
      </c>
      <c r="O20" s="3">
        <v>39442.870000000003</v>
      </c>
      <c r="P20" s="3">
        <v>40567.279999999999</v>
      </c>
      <c r="Q20" s="3">
        <v>0</v>
      </c>
      <c r="R20" s="3">
        <v>219676.3</v>
      </c>
      <c r="S20" s="3">
        <v>80577.89</v>
      </c>
      <c r="T20" s="3">
        <v>21472.06</v>
      </c>
      <c r="U20" s="3">
        <v>41922.300000000003</v>
      </c>
      <c r="V20" s="3">
        <v>7782.4539999999997</v>
      </c>
      <c r="W20" s="3">
        <v>57230</v>
      </c>
      <c r="X20" s="3">
        <v>0</v>
      </c>
      <c r="Y20" s="3">
        <v>46210.04</v>
      </c>
      <c r="Z20" s="3">
        <v>320922.40000000002</v>
      </c>
      <c r="AA20" s="3">
        <v>274712.3</v>
      </c>
      <c r="AB20" s="3">
        <v>0</v>
      </c>
      <c r="AC20" s="3">
        <v>10691.582672344965</v>
      </c>
      <c r="AD20" s="3">
        <v>37372.81</v>
      </c>
      <c r="AE20" s="3">
        <v>49797</v>
      </c>
      <c r="AF20" s="3"/>
      <c r="AG20" s="3">
        <v>1793572</v>
      </c>
      <c r="AH20" s="3">
        <v>1313508</v>
      </c>
      <c r="AI20" s="7">
        <f t="shared" si="20"/>
        <v>2.7957811478888894</v>
      </c>
      <c r="AJ20" s="7"/>
      <c r="AK20" s="7">
        <f>100*J20/$C20</f>
        <v>15.40016291105168</v>
      </c>
      <c r="AL20" s="7">
        <f>100*K20/$C20</f>
        <v>14.628888252800641</v>
      </c>
      <c r="AM20" s="7">
        <f t="shared" si="2"/>
        <v>2.7748329460051191</v>
      </c>
      <c r="AN20" s="7">
        <f t="shared" si="3"/>
        <v>0.81399536774579939</v>
      </c>
      <c r="AO20" s="7">
        <f t="shared" si="4"/>
        <v>0.83720018350710301</v>
      </c>
      <c r="AP20" s="7"/>
      <c r="AQ20" s="7">
        <f t="shared" si="5"/>
        <v>4.5335314241467861</v>
      </c>
      <c r="AR20" s="7">
        <f t="shared" si="6"/>
        <v>1.6629121867331298</v>
      </c>
      <c r="AS20" s="7">
        <f t="shared" si="7"/>
        <v>0.44312590275403052</v>
      </c>
      <c r="AT20" s="7">
        <f t="shared" si="8"/>
        <v>0.86516417302416704</v>
      </c>
      <c r="AU20" s="7">
        <f t="shared" si="9"/>
        <v>0.16060904051086464</v>
      </c>
      <c r="AV20" s="7">
        <f t="shared" si="10"/>
        <v>1.1810741686923922</v>
      </c>
      <c r="AW20" s="7"/>
      <c r="AX20" s="7">
        <f>100*Y20/$C20</f>
        <v>0.95365166133570145</v>
      </c>
      <c r="AY20" s="7">
        <f t="shared" si="11"/>
        <v>6.622980199104795</v>
      </c>
      <c r="AZ20" s="7">
        <f t="shared" si="12"/>
        <v>5.669327299529531</v>
      </c>
      <c r="BA20" s="7"/>
      <c r="BB20" s="7">
        <f t="shared" si="13"/>
        <v>0.22064567738503957</v>
      </c>
      <c r="BC20" s="7">
        <f t="shared" si="14"/>
        <v>0.77127486462430062</v>
      </c>
      <c r="BD20" s="7">
        <f t="shared" si="15"/>
        <v>1.0276769243119876</v>
      </c>
      <c r="BE20" s="7">
        <f t="shared" si="16"/>
        <v>37.014530122137884</v>
      </c>
      <c r="BF20" s="7">
        <f t="shared" si="17"/>
        <v>27.107292838909778</v>
      </c>
      <c r="BG20" s="2"/>
    </row>
    <row r="21" spans="1:59" x14ac:dyDescent="0.2">
      <c r="A21">
        <f t="shared" si="0"/>
        <v>2038</v>
      </c>
      <c r="B21">
        <v>50406</v>
      </c>
      <c r="C21" s="3">
        <v>5036656</v>
      </c>
      <c r="D21" s="25">
        <f t="shared" si="18"/>
        <v>3.9431119725589603E-2</v>
      </c>
      <c r="E21" s="3">
        <v>2964573</v>
      </c>
      <c r="F21" s="25">
        <f t="shared" si="19"/>
        <v>1.9050218396901093E-2</v>
      </c>
      <c r="G21" s="4">
        <v>46.019771237277411</v>
      </c>
      <c r="H21" s="3">
        <v>77.42125346707995</v>
      </c>
      <c r="I21" s="3">
        <v>22382.09469941866</v>
      </c>
      <c r="J21" s="3">
        <v>775653.2</v>
      </c>
      <c r="K21" s="3">
        <v>734866.2</v>
      </c>
      <c r="L21" s="3">
        <f>K21+AE21</f>
        <v>785169.16999999993</v>
      </c>
      <c r="M21" s="21">
        <f t="shared" si="1"/>
        <v>-9515.9699999999721</v>
      </c>
      <c r="N21" s="3">
        <v>138512.9</v>
      </c>
      <c r="O21" s="3">
        <v>40599.58</v>
      </c>
      <c r="P21" s="3">
        <v>42151.82</v>
      </c>
      <c r="Q21" s="3">
        <v>0</v>
      </c>
      <c r="R21" s="3">
        <v>228057.4</v>
      </c>
      <c r="S21" s="3">
        <v>83793.56</v>
      </c>
      <c r="T21" s="3">
        <v>22105.89</v>
      </c>
      <c r="U21" s="3">
        <v>43579.85</v>
      </c>
      <c r="V21" s="3">
        <v>8086.9629999999997</v>
      </c>
      <c r="W21" s="3">
        <v>59486.65</v>
      </c>
      <c r="X21" s="3">
        <v>0</v>
      </c>
      <c r="Y21" s="3">
        <v>48032.15</v>
      </c>
      <c r="Z21" s="3">
        <v>333576.7</v>
      </c>
      <c r="AA21" s="3">
        <v>285544.5</v>
      </c>
      <c r="AB21" s="3">
        <v>0</v>
      </c>
      <c r="AC21" s="3">
        <v>11004.484878414345</v>
      </c>
      <c r="AD21" s="3">
        <v>40787</v>
      </c>
      <c r="AE21" s="3">
        <v>50302.97</v>
      </c>
      <c r="AF21" s="3"/>
      <c r="AG21" s="3">
        <v>1803088</v>
      </c>
      <c r="AH21" s="3">
        <v>1323024</v>
      </c>
      <c r="AI21" s="7">
        <f t="shared" si="20"/>
        <v>2.804625072202287</v>
      </c>
      <c r="AJ21" s="7"/>
      <c r="AK21" s="7">
        <f>100*J21/$C21</f>
        <v>15.40016232992684</v>
      </c>
      <c r="AL21" s="7">
        <f>100*K21/$C21</f>
        <v>14.590359158934023</v>
      </c>
      <c r="AM21" s="7">
        <f t="shared" si="2"/>
        <v>2.7500964925934985</v>
      </c>
      <c r="AN21" s="7">
        <f t="shared" si="3"/>
        <v>0.80608205126576049</v>
      </c>
      <c r="AO21" s="7">
        <f t="shared" si="4"/>
        <v>0.83690091203369854</v>
      </c>
      <c r="AP21" s="7"/>
      <c r="AQ21" s="7">
        <f t="shared" si="5"/>
        <v>4.5279526733610558</v>
      </c>
      <c r="AR21" s="7">
        <f t="shared" si="6"/>
        <v>1.6636744697275334</v>
      </c>
      <c r="AS21" s="7">
        <f t="shared" si="7"/>
        <v>0.43890013532788419</v>
      </c>
      <c r="AT21" s="7">
        <f t="shared" si="8"/>
        <v>0.86525365242335395</v>
      </c>
      <c r="AU21" s="7">
        <f t="shared" si="9"/>
        <v>0.16056214678945713</v>
      </c>
      <c r="AV21" s="7">
        <f t="shared" si="10"/>
        <v>1.1810743080329489</v>
      </c>
      <c r="AW21" s="7"/>
      <c r="AX21" s="7">
        <f>100*Y21/$C21</f>
        <v>0.95365158946729733</v>
      </c>
      <c r="AY21" s="7">
        <f t="shared" si="11"/>
        <v>6.6229796118694626</v>
      </c>
      <c r="AZ21" s="7">
        <f t="shared" si="12"/>
        <v>5.6693270296800096</v>
      </c>
      <c r="BA21" s="7"/>
      <c r="BB21" s="7">
        <f t="shared" si="13"/>
        <v>0.21848791893697614</v>
      </c>
      <c r="BC21" s="7">
        <f t="shared" si="14"/>
        <v>0.80980317099281751</v>
      </c>
      <c r="BD21" s="7">
        <f t="shared" si="15"/>
        <v>0.99873745596284524</v>
      </c>
      <c r="BE21" s="7">
        <f t="shared" si="16"/>
        <v>35.799308112366617</v>
      </c>
      <c r="BF21" s="7">
        <f t="shared" si="17"/>
        <v>26.267904736793618</v>
      </c>
      <c r="BG21" s="2"/>
    </row>
    <row r="22" spans="1:59" x14ac:dyDescent="0.2">
      <c r="A22">
        <f t="shared" si="0"/>
        <v>2039</v>
      </c>
      <c r="B22">
        <v>50771</v>
      </c>
      <c r="C22" s="3">
        <v>5233329</v>
      </c>
      <c r="D22" s="25">
        <f t="shared" si="18"/>
        <v>3.9048328891232595E-2</v>
      </c>
      <c r="E22" s="3">
        <v>3019936</v>
      </c>
      <c r="F22" s="25">
        <f t="shared" si="19"/>
        <v>1.8674864811897025E-2</v>
      </c>
      <c r="G22" s="4">
        <v>46.406468060020991</v>
      </c>
      <c r="H22" s="3">
        <v>78.302792174894876</v>
      </c>
      <c r="I22" s="3">
        <v>22549.876228355537</v>
      </c>
      <c r="J22" s="3">
        <v>805941.2</v>
      </c>
      <c r="K22" s="3">
        <v>761519.1</v>
      </c>
      <c r="L22" s="3">
        <f>K22+AE22</f>
        <v>812216.52</v>
      </c>
      <c r="M22" s="21">
        <f t="shared" si="1"/>
        <v>-6275.3200000000652</v>
      </c>
      <c r="N22" s="3">
        <v>142604.20000000001</v>
      </c>
      <c r="O22" s="3">
        <v>41714.6</v>
      </c>
      <c r="P22" s="3">
        <v>43784.31</v>
      </c>
      <c r="Q22" s="3">
        <v>0</v>
      </c>
      <c r="R22" s="3">
        <v>236721.4</v>
      </c>
      <c r="S22" s="3">
        <v>87122.22</v>
      </c>
      <c r="T22" s="3">
        <v>22758.99</v>
      </c>
      <c r="U22" s="3">
        <v>45295.01</v>
      </c>
      <c r="V22" s="3">
        <v>8403.8179999999993</v>
      </c>
      <c r="W22" s="3">
        <v>61809.5</v>
      </c>
      <c r="X22" s="3">
        <v>0</v>
      </c>
      <c r="Y22" s="3">
        <v>49907.72</v>
      </c>
      <c r="Z22" s="3">
        <v>346602.3</v>
      </c>
      <c r="AA22" s="3">
        <v>296694.59999999998</v>
      </c>
      <c r="AB22" s="3">
        <v>0</v>
      </c>
      <c r="AC22" s="3">
        <v>11331.842850075764</v>
      </c>
      <c r="AD22" s="3">
        <v>44422.12</v>
      </c>
      <c r="AE22" s="3">
        <v>50697.42</v>
      </c>
      <c r="AF22" s="3"/>
      <c r="AG22" s="3">
        <v>1809363</v>
      </c>
      <c r="AH22" s="3">
        <v>1329299</v>
      </c>
      <c r="AI22" s="7">
        <f t="shared" si="20"/>
        <v>2.8116997062816678</v>
      </c>
      <c r="AJ22" s="7"/>
      <c r="AK22" s="7">
        <f>100*J22/$C22</f>
        <v>15.400163070198721</v>
      </c>
      <c r="AL22" s="7">
        <f>100*K22/$C22</f>
        <v>14.551332431039592</v>
      </c>
      <c r="AM22" s="7">
        <f t="shared" si="2"/>
        <v>2.7249232754141777</v>
      </c>
      <c r="AN22" s="7">
        <f t="shared" si="3"/>
        <v>0.79709492753083167</v>
      </c>
      <c r="AO22" s="7">
        <f t="shared" si="4"/>
        <v>0.83664355900422083</v>
      </c>
      <c r="AP22" s="7"/>
      <c r="AQ22" s="7">
        <f t="shared" si="5"/>
        <v>4.5233425989461011</v>
      </c>
      <c r="AR22" s="7">
        <f t="shared" si="6"/>
        <v>1.6647571746396987</v>
      </c>
      <c r="AS22" s="7">
        <f t="shared" si="7"/>
        <v>0.43488551933195868</v>
      </c>
      <c r="AT22" s="7">
        <f t="shared" si="8"/>
        <v>0.86551046188764358</v>
      </c>
      <c r="AU22" s="7">
        <f t="shared" si="9"/>
        <v>0.1605826425206594</v>
      </c>
      <c r="AV22" s="7">
        <f t="shared" si="10"/>
        <v>1.1810742263671938</v>
      </c>
      <c r="AW22" s="7"/>
      <c r="AX22" s="7">
        <f>100*Y22/$C22</f>
        <v>0.95365149028467344</v>
      </c>
      <c r="AY22" s="7">
        <f t="shared" si="11"/>
        <v>6.6229793693459742</v>
      </c>
      <c r="AZ22" s="7">
        <f t="shared" si="12"/>
        <v>5.6693282612272222</v>
      </c>
      <c r="BA22" s="7"/>
      <c r="BB22" s="7">
        <f t="shared" si="13"/>
        <v>0.21653220827652464</v>
      </c>
      <c r="BC22" s="7">
        <f t="shared" si="14"/>
        <v>0.84883102132504951</v>
      </c>
      <c r="BD22" s="7">
        <f t="shared" si="15"/>
        <v>0.96874131169662747</v>
      </c>
      <c r="BE22" s="7">
        <f t="shared" si="16"/>
        <v>34.573843914647824</v>
      </c>
      <c r="BF22" s="7">
        <f t="shared" si="17"/>
        <v>25.400638866771036</v>
      </c>
      <c r="BG22" s="2"/>
    </row>
    <row r="23" spans="1:59" x14ac:dyDescent="0.2">
      <c r="A23">
        <f t="shared" si="0"/>
        <v>2040</v>
      </c>
      <c r="B23">
        <v>51136</v>
      </c>
      <c r="C23" s="3">
        <v>5435524</v>
      </c>
      <c r="D23" s="25">
        <f t="shared" si="18"/>
        <v>3.8636019252754797E-2</v>
      </c>
      <c r="E23" s="3">
        <v>3075112</v>
      </c>
      <c r="F23" s="25">
        <f t="shared" si="19"/>
        <v>1.8270585866720354E-2</v>
      </c>
      <c r="G23" s="4">
        <v>46.78495588785708</v>
      </c>
      <c r="H23" s="3">
        <v>79.193542368206622</v>
      </c>
      <c r="I23" s="3">
        <v>22709.578388781225</v>
      </c>
      <c r="J23" s="3">
        <v>837079.5</v>
      </c>
      <c r="K23" s="3">
        <v>788982.7</v>
      </c>
      <c r="L23" s="3">
        <f>K23+AE23</f>
        <v>839958.97</v>
      </c>
      <c r="M23" s="21">
        <f t="shared" si="1"/>
        <v>-2879.4699999999721</v>
      </c>
      <c r="N23" s="3">
        <v>146843.20000000001</v>
      </c>
      <c r="O23" s="3">
        <v>42863.46</v>
      </c>
      <c r="P23" s="3">
        <v>45463.16</v>
      </c>
      <c r="Q23" s="3">
        <v>0</v>
      </c>
      <c r="R23" s="3">
        <v>245655.2</v>
      </c>
      <c r="S23" s="3">
        <v>90555.59</v>
      </c>
      <c r="T23" s="3">
        <v>23432.58</v>
      </c>
      <c r="U23" s="3">
        <v>47063.26</v>
      </c>
      <c r="V23" s="3">
        <v>8733.2990000000009</v>
      </c>
      <c r="W23" s="3">
        <v>64197.57</v>
      </c>
      <c r="X23" s="3">
        <v>0</v>
      </c>
      <c r="Y23" s="3">
        <v>51835.96</v>
      </c>
      <c r="Z23" s="3">
        <v>359993.59999999998</v>
      </c>
      <c r="AA23" s="3">
        <v>308157.7</v>
      </c>
      <c r="AB23" s="3">
        <v>0</v>
      </c>
      <c r="AC23" s="3">
        <v>11672.895777609498</v>
      </c>
      <c r="AD23" s="3">
        <v>48096.81</v>
      </c>
      <c r="AE23" s="3">
        <v>50976.27</v>
      </c>
      <c r="AF23" s="3">
        <f>SUM(AE5:AE23)</f>
        <v>802589.75</v>
      </c>
      <c r="AG23" s="3">
        <v>1812242</v>
      </c>
      <c r="AH23" s="3">
        <v>1332178</v>
      </c>
      <c r="AI23" s="7">
        <f t="shared" si="20"/>
        <v>2.817360032232338</v>
      </c>
      <c r="AJ23" s="7">
        <f>AVERAGE(AI5:AI23)</f>
        <v>2.5215070252967959</v>
      </c>
      <c r="AK23" s="7">
        <f>100*J23/$C23</f>
        <v>15.400161971504495</v>
      </c>
      <c r="AL23" s="7">
        <f>100*K23/$C23</f>
        <v>14.515301560622307</v>
      </c>
      <c r="AM23" s="7">
        <f t="shared" si="2"/>
        <v>2.7015463458536844</v>
      </c>
      <c r="AN23" s="7">
        <f t="shared" si="3"/>
        <v>0.78858008905857102</v>
      </c>
      <c r="AO23" s="7">
        <f t="shared" si="4"/>
        <v>0.83640804456019324</v>
      </c>
      <c r="AP23" s="7"/>
      <c r="AQ23" s="7">
        <f t="shared" si="5"/>
        <v>4.5194391561880698</v>
      </c>
      <c r="AR23" s="7">
        <f t="shared" si="6"/>
        <v>1.6659955875459294</v>
      </c>
      <c r="AS23" s="7">
        <f t="shared" si="7"/>
        <v>0.43110066297196004</v>
      </c>
      <c r="AT23" s="7">
        <f t="shared" si="8"/>
        <v>0.86584586876996583</v>
      </c>
      <c r="AU23" s="7">
        <f t="shared" si="9"/>
        <v>0.1606707835343934</v>
      </c>
      <c r="AV23" s="7">
        <f t="shared" si="10"/>
        <v>1.1810741705859453</v>
      </c>
      <c r="AW23" s="7"/>
      <c r="AX23" s="7">
        <f>100*Y23/$C23</f>
        <v>0.95365157066733586</v>
      </c>
      <c r="AY23" s="7">
        <f t="shared" si="11"/>
        <v>6.6229787597295129</v>
      </c>
      <c r="AZ23" s="7">
        <f t="shared" si="12"/>
        <v>5.6693282929115938</v>
      </c>
      <c r="BA23" s="7"/>
      <c r="BB23" s="7">
        <f t="shared" si="13"/>
        <v>0.21475198670099696</v>
      </c>
      <c r="BC23" s="7">
        <f t="shared" si="14"/>
        <v>0.88486059485709201</v>
      </c>
      <c r="BD23" s="7">
        <f t="shared" si="15"/>
        <v>0.93783543224167532</v>
      </c>
      <c r="BE23" s="7">
        <f t="shared" si="16"/>
        <v>33.340704594442045</v>
      </c>
      <c r="BF23" s="7">
        <f t="shared" si="17"/>
        <v>24.508731816840474</v>
      </c>
    </row>
    <row r="24" spans="1:59" s="20" customFormat="1" x14ac:dyDescent="0.2">
      <c r="A24" s="20">
        <f t="shared" si="0"/>
        <v>2041</v>
      </c>
      <c r="B24" s="20">
        <v>51502</v>
      </c>
      <c r="C24" s="21">
        <v>5645352</v>
      </c>
      <c r="D24" s="26">
        <f t="shared" si="18"/>
        <v>3.8603085921430941E-2</v>
      </c>
      <c r="E24" s="21">
        <v>3131196</v>
      </c>
      <c r="F24" s="26">
        <f t="shared" si="19"/>
        <v>1.8238034907346466E-2</v>
      </c>
      <c r="G24" s="22">
        <v>47.155303672715007</v>
      </c>
      <c r="H24" s="21">
        <v>80.093761446679679</v>
      </c>
      <c r="I24" s="21">
        <v>22867.944765787961</v>
      </c>
      <c r="J24" s="21">
        <v>869393.4</v>
      </c>
      <c r="K24" s="21">
        <v>817323.4</v>
      </c>
      <c r="L24" s="21">
        <f>K24+AE24</f>
        <v>868462.86</v>
      </c>
      <c r="M24" s="21">
        <f t="shared" si="1"/>
        <v>930.54000000003725</v>
      </c>
      <c r="N24" s="21">
        <v>151143.5</v>
      </c>
      <c r="O24" s="21">
        <v>44040.28</v>
      </c>
      <c r="P24" s="21">
        <v>47200.92</v>
      </c>
      <c r="Q24" s="21">
        <v>0</v>
      </c>
      <c r="R24" s="21">
        <v>254885.2</v>
      </c>
      <c r="S24" s="21">
        <v>94096.22</v>
      </c>
      <c r="T24" s="21">
        <v>24125.279999999999</v>
      </c>
      <c r="U24" s="21">
        <v>48887.55</v>
      </c>
      <c r="V24" s="21">
        <v>9074.1090000000004</v>
      </c>
      <c r="W24" s="21">
        <v>66675.8</v>
      </c>
      <c r="X24" s="21">
        <v>0</v>
      </c>
      <c r="Y24" s="21">
        <v>53836.99</v>
      </c>
      <c r="Z24" s="21">
        <v>373890.5</v>
      </c>
      <c r="AA24" s="21">
        <v>320053.5</v>
      </c>
      <c r="AB24" s="21">
        <v>0</v>
      </c>
      <c r="AC24" s="21">
        <v>12026.249416030871</v>
      </c>
      <c r="AD24" s="21">
        <v>52069.99</v>
      </c>
      <c r="AE24" s="21">
        <v>51139.46</v>
      </c>
      <c r="AF24" s="24"/>
      <c r="AG24" s="21">
        <v>1811312</v>
      </c>
      <c r="AH24" s="21">
        <v>1331248</v>
      </c>
      <c r="AI24" s="23">
        <f t="shared" si="20"/>
        <v>2.8218891295974822</v>
      </c>
      <c r="AJ24" s="23"/>
      <c r="AK24" s="23">
        <f>100*J24/$C24</f>
        <v>15.400162824213618</v>
      </c>
      <c r="AL24" s="23">
        <f>100*K24/$C24</f>
        <v>14.477811126746392</v>
      </c>
      <c r="AM24" s="23">
        <f t="shared" si="2"/>
        <v>2.6773086957199479</v>
      </c>
      <c r="AN24" s="23">
        <f t="shared" si="3"/>
        <v>0.78011574831826258</v>
      </c>
      <c r="AO24" s="23">
        <f t="shared" si="4"/>
        <v>0.83610233693133751</v>
      </c>
      <c r="AP24" s="23"/>
      <c r="AQ24" s="23">
        <f t="shared" si="5"/>
        <v>4.514956729004675</v>
      </c>
      <c r="AR24" s="23">
        <f t="shared" si="6"/>
        <v>1.6667910167514799</v>
      </c>
      <c r="AS24" s="23">
        <f t="shared" si="7"/>
        <v>0.42734766583199774</v>
      </c>
      <c r="AT24" s="23">
        <f t="shared" si="8"/>
        <v>0.86597877333424023</v>
      </c>
      <c r="AU24" s="23">
        <f t="shared" si="9"/>
        <v>0.16073592930963385</v>
      </c>
      <c r="AV24" s="23">
        <f t="shared" si="10"/>
        <v>1.1810742713651867</v>
      </c>
      <c r="AW24" s="23"/>
      <c r="AX24" s="23">
        <f>100*Y24/$C24</f>
        <v>0.95365160578118069</v>
      </c>
      <c r="AY24" s="23">
        <f t="shared" si="11"/>
        <v>6.6229793996902231</v>
      </c>
      <c r="AZ24" s="23">
        <f t="shared" si="12"/>
        <v>5.6693276167721693</v>
      </c>
      <c r="BA24" s="23"/>
      <c r="BB24" s="23">
        <f t="shared" si="13"/>
        <v>0.2130292214910757</v>
      </c>
      <c r="BC24" s="23">
        <f t="shared" si="14"/>
        <v>0.92235152033035317</v>
      </c>
      <c r="BD24" s="23">
        <f t="shared" si="15"/>
        <v>0.90586840289144055</v>
      </c>
      <c r="BE24" s="23">
        <f t="shared" si="16"/>
        <v>32.08501436225766</v>
      </c>
      <c r="BF24" s="23">
        <f t="shared" si="17"/>
        <v>23.581310784517953</v>
      </c>
    </row>
    <row r="25" spans="1:59" x14ac:dyDescent="0.2">
      <c r="A25">
        <f t="shared" si="0"/>
        <v>2042</v>
      </c>
      <c r="B25">
        <v>51867</v>
      </c>
      <c r="C25" s="3">
        <v>5862351</v>
      </c>
      <c r="D25" s="25">
        <f t="shared" si="18"/>
        <v>3.8438524293967852E-2</v>
      </c>
      <c r="E25" s="3">
        <v>3187799</v>
      </c>
      <c r="F25" s="25">
        <f t="shared" si="19"/>
        <v>1.807711813632874E-2</v>
      </c>
      <c r="G25" s="4">
        <v>47.517510343665045</v>
      </c>
      <c r="H25" s="3">
        <v>81.003715630989518</v>
      </c>
      <c r="I25" s="3">
        <v>23024.724213230715</v>
      </c>
      <c r="J25" s="3">
        <v>902811.6</v>
      </c>
      <c r="K25" s="3">
        <v>846537.3</v>
      </c>
      <c r="L25" s="3">
        <f>K25+AE25</f>
        <v>897716.1100000001</v>
      </c>
      <c r="M25" s="21">
        <f t="shared" si="1"/>
        <v>5095.4899999998743</v>
      </c>
      <c r="N25" s="3">
        <v>155509.20000000001</v>
      </c>
      <c r="O25" s="3">
        <v>45249.39</v>
      </c>
      <c r="P25" s="3">
        <v>49005.31</v>
      </c>
      <c r="Q25" s="3">
        <v>0</v>
      </c>
      <c r="R25" s="3">
        <v>264417.5</v>
      </c>
      <c r="S25" s="3">
        <v>97753.51</v>
      </c>
      <c r="T25" s="3">
        <v>24837.66</v>
      </c>
      <c r="U25" s="3">
        <v>50772.61</v>
      </c>
      <c r="V25" s="3">
        <v>9424.7510000000002</v>
      </c>
      <c r="W25" s="3">
        <v>69238.720000000001</v>
      </c>
      <c r="X25" s="3">
        <v>0</v>
      </c>
      <c r="Y25" s="3">
        <v>55906.400000000001</v>
      </c>
      <c r="Z25" s="3">
        <v>388262.3</v>
      </c>
      <c r="AA25" s="3">
        <v>332355.90000000002</v>
      </c>
      <c r="AB25" s="3">
        <v>0</v>
      </c>
      <c r="AC25" s="3">
        <v>12390.208473779108</v>
      </c>
      <c r="AD25" s="3">
        <v>56274.34</v>
      </c>
      <c r="AE25" s="3">
        <v>51178.81</v>
      </c>
      <c r="AF25" s="3"/>
      <c r="AG25" s="3">
        <v>1806216</v>
      </c>
      <c r="AH25" s="3">
        <v>1326152</v>
      </c>
      <c r="AI25" s="7">
        <f t="shared" si="20"/>
        <v>2.8255104587172171</v>
      </c>
      <c r="AJ25" s="7"/>
      <c r="AK25" s="7">
        <f>100*J25/$C25</f>
        <v>15.400162835695099</v>
      </c>
      <c r="AL25" s="7">
        <f>100*K25/$C25</f>
        <v>14.440235666544019</v>
      </c>
      <c r="AM25" s="7">
        <f t="shared" si="2"/>
        <v>2.6526763750584026</v>
      </c>
      <c r="AN25" s="7">
        <f t="shared" si="3"/>
        <v>0.771864223073644</v>
      </c>
      <c r="AO25" s="7">
        <f t="shared" si="4"/>
        <v>0.83593271709592276</v>
      </c>
      <c r="AP25" s="7"/>
      <c r="AQ25" s="7">
        <f t="shared" si="5"/>
        <v>4.5104344656265036</v>
      </c>
      <c r="AR25" s="7">
        <f t="shared" si="6"/>
        <v>1.6674796510819636</v>
      </c>
      <c r="AS25" s="7">
        <f t="shared" si="7"/>
        <v>0.42368087478897121</v>
      </c>
      <c r="AT25" s="7">
        <f t="shared" si="8"/>
        <v>0.86607932551292133</v>
      </c>
      <c r="AU25" s="7">
        <f t="shared" si="9"/>
        <v>0.16076742931291557</v>
      </c>
      <c r="AV25" s="7">
        <f t="shared" si="10"/>
        <v>1.1810742823143821</v>
      </c>
      <c r="AW25" s="7"/>
      <c r="AX25" s="7">
        <f>100*Y25/$C25</f>
        <v>0.95365152990668756</v>
      </c>
      <c r="AY25" s="7">
        <f t="shared" si="11"/>
        <v>6.6229794155962347</v>
      </c>
      <c r="AZ25" s="7">
        <f t="shared" si="12"/>
        <v>5.6693278856895475</v>
      </c>
      <c r="BA25" s="7"/>
      <c r="BB25" s="7">
        <f t="shared" si="13"/>
        <v>0.21135221131895901</v>
      </c>
      <c r="BC25" s="7">
        <f t="shared" si="14"/>
        <v>0.95992785147119308</v>
      </c>
      <c r="BD25" s="7">
        <f t="shared" si="15"/>
        <v>0.87300828626603899</v>
      </c>
      <c r="BE25" s="7">
        <f t="shared" si="16"/>
        <v>30.810437655473034</v>
      </c>
      <c r="BF25" s="7">
        <f t="shared" si="17"/>
        <v>22.621504580670791</v>
      </c>
    </row>
    <row r="26" spans="1:59" x14ac:dyDescent="0.2">
      <c r="A26">
        <f t="shared" si="0"/>
        <v>2043</v>
      </c>
      <c r="B26">
        <v>52232</v>
      </c>
      <c r="C26" s="3">
        <v>6086455</v>
      </c>
      <c r="D26" s="25">
        <f t="shared" si="18"/>
        <v>3.8227666681848287E-2</v>
      </c>
      <c r="E26" s="3">
        <v>3244766</v>
      </c>
      <c r="F26" s="25">
        <f t="shared" si="19"/>
        <v>1.7870323693557844E-2</v>
      </c>
      <c r="G26" s="4">
        <v>47.871354185477237</v>
      </c>
      <c r="H26" s="3">
        <v>81.923562026895766</v>
      </c>
      <c r="I26" s="3">
        <v>23178.405910147732</v>
      </c>
      <c r="J26" s="3">
        <v>937324</v>
      </c>
      <c r="K26" s="3">
        <v>876650.3</v>
      </c>
      <c r="L26" s="3">
        <f>K26+AE26</f>
        <v>927737.4800000001</v>
      </c>
      <c r="M26" s="21">
        <f t="shared" si="1"/>
        <v>9586.5199999999022</v>
      </c>
      <c r="N26" s="3">
        <v>159955.4</v>
      </c>
      <c r="O26" s="3">
        <v>46491.99</v>
      </c>
      <c r="P26" s="3">
        <v>50875.87</v>
      </c>
      <c r="Q26" s="3">
        <v>0</v>
      </c>
      <c r="R26" s="3">
        <v>274265.90000000002</v>
      </c>
      <c r="S26" s="3">
        <v>101538</v>
      </c>
      <c r="T26" s="3">
        <v>25570.6</v>
      </c>
      <c r="U26" s="3">
        <v>52723.45</v>
      </c>
      <c r="V26" s="3">
        <v>9785.3770000000004</v>
      </c>
      <c r="W26" s="3">
        <v>71885.55</v>
      </c>
      <c r="X26" s="3">
        <v>0</v>
      </c>
      <c r="Y26" s="3">
        <v>58043.57</v>
      </c>
      <c r="Z26" s="3">
        <v>403104.7</v>
      </c>
      <c r="AA26" s="3">
        <v>345061.1</v>
      </c>
      <c r="AB26" s="3">
        <v>0</v>
      </c>
      <c r="AC26" s="3">
        <v>12762.942890899869</v>
      </c>
      <c r="AD26" s="3">
        <v>60673.68</v>
      </c>
      <c r="AE26" s="3">
        <v>51087.18</v>
      </c>
      <c r="AF26" s="3"/>
      <c r="AG26" s="3">
        <v>1796630</v>
      </c>
      <c r="AH26" s="3">
        <v>1316566</v>
      </c>
      <c r="AI26" s="7">
        <f t="shared" si="20"/>
        <v>2.8284092268034389</v>
      </c>
      <c r="AJ26" s="7"/>
      <c r="AK26" s="7">
        <f>100*J26/$C26</f>
        <v>15.400163149156612</v>
      </c>
      <c r="AL26" s="7">
        <f>100*K26/$C26</f>
        <v>14.403298800369017</v>
      </c>
      <c r="AM26" s="7">
        <f t="shared" si="2"/>
        <v>2.6280552472662659</v>
      </c>
      <c r="AN26" s="7">
        <f t="shared" si="3"/>
        <v>0.76385991517229657</v>
      </c>
      <c r="AO26" s="7">
        <f t="shared" si="4"/>
        <v>0.83588673538209024</v>
      </c>
      <c r="AP26" s="7"/>
      <c r="AQ26" s="7">
        <f t="shared" si="5"/>
        <v>4.5061682046445766</v>
      </c>
      <c r="AR26" s="7">
        <f t="shared" si="6"/>
        <v>1.6682617385653882</v>
      </c>
      <c r="AS26" s="7">
        <f t="shared" si="7"/>
        <v>0.42012304370935133</v>
      </c>
      <c r="AT26" s="7">
        <f t="shared" si="8"/>
        <v>0.86624233646679394</v>
      </c>
      <c r="AU26" s="7">
        <f t="shared" si="9"/>
        <v>0.1607730115477729</v>
      </c>
      <c r="AV26" s="7">
        <f t="shared" si="10"/>
        <v>1.1810742049353853</v>
      </c>
      <c r="AW26" s="7"/>
      <c r="AX26" s="7">
        <f>100*Y26/$C26</f>
        <v>0.95365150978689561</v>
      </c>
      <c r="AY26" s="7">
        <f t="shared" si="11"/>
        <v>6.6229800433914319</v>
      </c>
      <c r="AZ26" s="7">
        <f t="shared" si="12"/>
        <v>5.6693280407067821</v>
      </c>
      <c r="BA26" s="7"/>
      <c r="BB26" s="7">
        <f t="shared" si="13"/>
        <v>0.20969419622587973</v>
      </c>
      <c r="BC26" s="7">
        <f t="shared" si="14"/>
        <v>0.99686402018909204</v>
      </c>
      <c r="BD26" s="7">
        <f t="shared" si="15"/>
        <v>0.83935854286279943</v>
      </c>
      <c r="BE26" s="7">
        <f t="shared" si="16"/>
        <v>29.518496398971159</v>
      </c>
      <c r="BF26" s="7">
        <f t="shared" si="17"/>
        <v>21.631080817980251</v>
      </c>
    </row>
    <row r="27" spans="1:59" x14ac:dyDescent="0.2">
      <c r="A27">
        <f t="shared" si="0"/>
        <v>2044</v>
      </c>
      <c r="B27">
        <v>52597</v>
      </c>
      <c r="C27" s="3">
        <v>6317134</v>
      </c>
      <c r="D27" s="25">
        <f t="shared" si="18"/>
        <v>3.7900387006886603E-2</v>
      </c>
      <c r="E27" s="3">
        <v>3301709</v>
      </c>
      <c r="F27" s="25">
        <f t="shared" si="19"/>
        <v>1.7549185364984718E-2</v>
      </c>
      <c r="G27" s="4">
        <v>48.221747756533141</v>
      </c>
      <c r="H27" s="3">
        <v>82.853523419749493</v>
      </c>
      <c r="I27" s="3">
        <v>23326.705163138966</v>
      </c>
      <c r="J27" s="3">
        <v>972848.9</v>
      </c>
      <c r="K27" s="3">
        <v>907731.9</v>
      </c>
      <c r="L27" s="3">
        <f>K27+AE27</f>
        <v>958589.58000000007</v>
      </c>
      <c r="M27" s="21">
        <f t="shared" si="1"/>
        <v>14259.319999999949</v>
      </c>
      <c r="N27" s="3">
        <v>164598.39999999999</v>
      </c>
      <c r="O27" s="3">
        <v>47768.57</v>
      </c>
      <c r="P27" s="3">
        <v>52815.58</v>
      </c>
      <c r="Q27" s="3">
        <v>0</v>
      </c>
      <c r="R27" s="3">
        <v>284410.3</v>
      </c>
      <c r="S27" s="3">
        <v>105444.3</v>
      </c>
      <c r="T27" s="3">
        <v>26325.51</v>
      </c>
      <c r="U27" s="3">
        <v>54736.9</v>
      </c>
      <c r="V27" s="3">
        <v>10156.02</v>
      </c>
      <c r="W27" s="3">
        <v>74610.039999999994</v>
      </c>
      <c r="X27" s="3">
        <v>0</v>
      </c>
      <c r="Y27" s="3">
        <v>60243.45</v>
      </c>
      <c r="Z27" s="3">
        <v>418382.5</v>
      </c>
      <c r="AA27" s="3">
        <v>358139</v>
      </c>
      <c r="AB27" s="3">
        <v>0</v>
      </c>
      <c r="AC27" s="3">
        <v>13137.512625861147</v>
      </c>
      <c r="AD27" s="3">
        <v>65117.02</v>
      </c>
      <c r="AE27" s="3">
        <v>50857.68</v>
      </c>
      <c r="AF27" s="3"/>
      <c r="AG27" s="3">
        <v>1782371</v>
      </c>
      <c r="AH27" s="3">
        <v>1302307</v>
      </c>
      <c r="AI27" s="7">
        <f t="shared" si="20"/>
        <v>2.8307264155669225</v>
      </c>
      <c r="AJ27" s="7"/>
      <c r="AK27" s="7">
        <f>100*J27/$C27</f>
        <v>15.400162478744317</v>
      </c>
      <c r="AL27" s="7">
        <f>100*K27/$C27</f>
        <v>14.369362752159445</v>
      </c>
      <c r="AM27" s="7">
        <f t="shared" si="2"/>
        <v>2.605586647362554</v>
      </c>
      <c r="AN27" s="7">
        <f t="shared" si="3"/>
        <v>0.75617471467282471</v>
      </c>
      <c r="AO27" s="7">
        <f t="shared" si="4"/>
        <v>0.83606869824195595</v>
      </c>
      <c r="AP27" s="7"/>
      <c r="AQ27" s="7">
        <f t="shared" si="5"/>
        <v>4.502204639002434</v>
      </c>
      <c r="AR27" s="7">
        <f t="shared" si="6"/>
        <v>1.6691794095233694</v>
      </c>
      <c r="AS27" s="7">
        <f t="shared" si="7"/>
        <v>0.41673185973259391</v>
      </c>
      <c r="AT27" s="7">
        <f t="shared" si="8"/>
        <v>0.86648312351772183</v>
      </c>
      <c r="AU27" s="7">
        <f t="shared" si="9"/>
        <v>0.16076942486893581</v>
      </c>
      <c r="AV27" s="7">
        <f t="shared" si="10"/>
        <v>1.1810742023202292</v>
      </c>
      <c r="AW27" s="7"/>
      <c r="AX27" s="7">
        <f>100*Y27/$C27</f>
        <v>0.9536516084667509</v>
      </c>
      <c r="AY27" s="7">
        <f t="shared" si="11"/>
        <v>6.6229796613464273</v>
      </c>
      <c r="AZ27" s="7">
        <f t="shared" si="12"/>
        <v>5.6693272613815067</v>
      </c>
      <c r="BA27" s="7"/>
      <c r="BB27" s="7">
        <f t="shared" si="13"/>
        <v>0.20796634400760133</v>
      </c>
      <c r="BC27" s="7">
        <f t="shared" si="14"/>
        <v>1.0308000431841402</v>
      </c>
      <c r="BD27" s="7">
        <f t="shared" si="15"/>
        <v>0.80507521290509276</v>
      </c>
      <c r="BE27" s="7">
        <f t="shared" si="16"/>
        <v>28.214867691582924</v>
      </c>
      <c r="BF27" s="7">
        <f t="shared" si="17"/>
        <v>20.615472142905311</v>
      </c>
    </row>
    <row r="28" spans="1:59" x14ac:dyDescent="0.2">
      <c r="A28">
        <f t="shared" si="0"/>
        <v>2045</v>
      </c>
      <c r="B28">
        <v>52963</v>
      </c>
      <c r="C28" s="3">
        <v>6554256</v>
      </c>
      <c r="D28" s="25">
        <f t="shared" si="18"/>
        <v>3.7536325808507465E-2</v>
      </c>
      <c r="E28" s="3">
        <v>3358474</v>
      </c>
      <c r="F28" s="25">
        <f t="shared" si="19"/>
        <v>1.7192611462730361E-2</v>
      </c>
      <c r="G28" s="4">
        <v>48.570328136629271</v>
      </c>
      <c r="H28" s="3">
        <v>83.793761186372592</v>
      </c>
      <c r="I28" s="3">
        <v>23467.885466471325</v>
      </c>
      <c r="J28" s="3">
        <v>1009366</v>
      </c>
      <c r="K28" s="3">
        <v>939835.2</v>
      </c>
      <c r="L28" s="3">
        <f>K28+AE28</f>
        <v>990322.29999999993</v>
      </c>
      <c r="M28" s="21">
        <f t="shared" si="1"/>
        <v>19043.70000000007</v>
      </c>
      <c r="N28" s="3">
        <v>169509.9</v>
      </c>
      <c r="O28" s="3">
        <v>49079.96</v>
      </c>
      <c r="P28" s="3">
        <v>54817.29</v>
      </c>
      <c r="Q28" s="3">
        <v>0</v>
      </c>
      <c r="R28" s="3">
        <v>294845.7</v>
      </c>
      <c r="S28" s="3">
        <v>109470.1</v>
      </c>
      <c r="T28" s="3">
        <v>27104.400000000001</v>
      </c>
      <c r="U28" s="3">
        <v>56810.78</v>
      </c>
      <c r="V28" s="3">
        <v>10538.43</v>
      </c>
      <c r="W28" s="3">
        <v>77410.63</v>
      </c>
      <c r="X28" s="3">
        <v>0</v>
      </c>
      <c r="Y28" s="3">
        <v>62504.77</v>
      </c>
      <c r="Z28" s="3">
        <v>434087</v>
      </c>
      <c r="AA28" s="3">
        <v>371582.3</v>
      </c>
      <c r="AB28" s="3">
        <v>0</v>
      </c>
      <c r="AC28" s="3">
        <v>13511.406854575951</v>
      </c>
      <c r="AD28" s="3">
        <v>69530.75</v>
      </c>
      <c r="AE28" s="3">
        <v>50487.1</v>
      </c>
      <c r="AF28" s="3"/>
      <c r="AG28" s="3">
        <v>1763327</v>
      </c>
      <c r="AH28" s="3">
        <v>1283263</v>
      </c>
      <c r="AI28" s="7">
        <f t="shared" si="20"/>
        <v>2.8325808712103147</v>
      </c>
      <c r="AJ28" s="7"/>
      <c r="AK28" s="7">
        <f>100*J28/$C28</f>
        <v>15.400161360801286</v>
      </c>
      <c r="AL28" s="7">
        <f>100*K28/$C28</f>
        <v>14.339311738815207</v>
      </c>
      <c r="AM28" s="7">
        <f t="shared" ref="AM28:AM44" si="21">100*N28/$C28</f>
        <v>2.5862569298483304</v>
      </c>
      <c r="AN28" s="7">
        <f t="shared" ref="AN28:AN44" si="22">100*O28/$C28</f>
        <v>0.74882580112830499</v>
      </c>
      <c r="AO28" s="7">
        <f t="shared" ref="AO28:AO44" si="23">100*P28/$C28</f>
        <v>0.83636174723721501</v>
      </c>
      <c r="AP28" s="7"/>
      <c r="AQ28" s="7">
        <f t="shared" si="5"/>
        <v>4.4985380491698832</v>
      </c>
      <c r="AR28" s="7">
        <f t="shared" si="6"/>
        <v>1.6702139800459426</v>
      </c>
      <c r="AS28" s="7">
        <f t="shared" si="7"/>
        <v>0.41353892798816527</v>
      </c>
      <c r="AT28" s="7">
        <f t="shared" si="8"/>
        <v>0.86677694615529211</v>
      </c>
      <c r="AU28" s="7">
        <f t="shared" si="9"/>
        <v>0.16078758595941325</v>
      </c>
      <c r="AV28" s="7">
        <f t="shared" si="10"/>
        <v>1.1810742516007919</v>
      </c>
      <c r="AW28" s="7"/>
      <c r="AX28" s="7">
        <f>100*Y28/$C28</f>
        <v>0.95365164253578139</v>
      </c>
      <c r="AY28" s="7">
        <f t="shared" si="11"/>
        <v>6.6229790230958328</v>
      </c>
      <c r="AZ28" s="7">
        <f t="shared" si="12"/>
        <v>5.6693284485683808</v>
      </c>
      <c r="BA28" s="7"/>
      <c r="BB28" s="7">
        <f t="shared" si="13"/>
        <v>0.20614707229281176</v>
      </c>
      <c r="BC28" s="7">
        <f t="shared" si="14"/>
        <v>1.0608488591229881</v>
      </c>
      <c r="BD28" s="7">
        <f t="shared" si="15"/>
        <v>0.77029490456277572</v>
      </c>
      <c r="BE28" s="7">
        <f t="shared" si="16"/>
        <v>26.903541759735965</v>
      </c>
      <c r="BF28" s="7">
        <f t="shared" si="17"/>
        <v>19.57907960873057</v>
      </c>
    </row>
    <row r="29" spans="1:59" x14ac:dyDescent="0.2">
      <c r="A29">
        <f t="shared" ref="A29:A44" si="24">YEAR(B29)</f>
        <v>2046</v>
      </c>
      <c r="B29">
        <v>53328</v>
      </c>
      <c r="C29" s="3">
        <v>6800602</v>
      </c>
      <c r="D29" s="25">
        <f t="shared" si="18"/>
        <v>3.7585654268005399E-2</v>
      </c>
      <c r="E29" s="3">
        <v>3416377</v>
      </c>
      <c r="F29" s="25">
        <f t="shared" si="19"/>
        <v>1.7240865940900539E-2</v>
      </c>
      <c r="G29" s="4">
        <v>48.91731617262456</v>
      </c>
      <c r="H29" s="3">
        <v>84.744464739916708</v>
      </c>
      <c r="I29" s="3">
        <v>23608.13664034415</v>
      </c>
      <c r="J29" s="3">
        <v>1047304</v>
      </c>
      <c r="K29" s="3">
        <v>973095.1</v>
      </c>
      <c r="L29" s="3">
        <f>K29+AE29</f>
        <v>1023068.9299999999</v>
      </c>
      <c r="M29" s="21">
        <f t="shared" ref="M29:M44" si="25">J29-L29</f>
        <v>24235.070000000065</v>
      </c>
      <c r="N29" s="3">
        <v>174614.7</v>
      </c>
      <c r="O29" s="3">
        <v>50426.720000000001</v>
      </c>
      <c r="P29" s="3">
        <v>56889.56</v>
      </c>
      <c r="Q29" s="3">
        <v>0</v>
      </c>
      <c r="R29" s="3">
        <v>305615.8</v>
      </c>
      <c r="S29" s="3">
        <v>113623.6</v>
      </c>
      <c r="T29" s="3">
        <v>27905.69</v>
      </c>
      <c r="U29" s="3">
        <v>58951.08</v>
      </c>
      <c r="V29" s="3">
        <v>10932.11</v>
      </c>
      <c r="W29" s="3">
        <v>80320.160000000003</v>
      </c>
      <c r="X29" s="3">
        <v>0</v>
      </c>
      <c r="Y29" s="3">
        <v>64854.05</v>
      </c>
      <c r="Z29" s="3">
        <v>450402.5</v>
      </c>
      <c r="AA29" s="3">
        <v>385548.4</v>
      </c>
      <c r="AB29" s="3">
        <v>0</v>
      </c>
      <c r="AC29" s="3">
        <v>13883.161144524091</v>
      </c>
      <c r="AD29" s="3">
        <v>74208.899999999994</v>
      </c>
      <c r="AE29" s="3">
        <v>49973.83</v>
      </c>
      <c r="AF29" s="3"/>
      <c r="AG29" s="3">
        <v>1739092</v>
      </c>
      <c r="AH29" s="3">
        <v>1259028</v>
      </c>
      <c r="AI29" s="7">
        <f t="shared" si="20"/>
        <v>2.8340648104407182</v>
      </c>
      <c r="AJ29" s="7"/>
      <c r="AK29" s="7">
        <f>100*J29/$C29</f>
        <v>15.400166044123742</v>
      </c>
      <c r="AL29" s="7">
        <f>100*K29/$C29</f>
        <v>14.308955295428257</v>
      </c>
      <c r="AM29" s="7">
        <f t="shared" si="21"/>
        <v>2.5676359239961402</v>
      </c>
      <c r="AN29" s="7">
        <f t="shared" si="22"/>
        <v>0.74150376687240338</v>
      </c>
      <c r="AO29" s="7">
        <f t="shared" si="23"/>
        <v>0.83653711833158295</v>
      </c>
      <c r="AP29" s="7"/>
      <c r="AQ29" s="7">
        <f t="shared" ref="AQ29:AQ44" si="26">100*R29/$C29</f>
        <v>4.4939521530593911</v>
      </c>
      <c r="AR29" s="7">
        <f t="shared" ref="AR29:AR44" si="27">100*S29/$C29</f>
        <v>1.6707873802936857</v>
      </c>
      <c r="AS29" s="7">
        <f t="shared" ref="AS29:AS44" si="28">100*T29/$C29</f>
        <v>0.41034146682896605</v>
      </c>
      <c r="AT29" s="7">
        <f t="shared" ref="AT29:AT44" si="29">100*U29/$C29</f>
        <v>0.86685090525809327</v>
      </c>
      <c r="AU29" s="7">
        <f t="shared" ref="AU29:AU44" si="30">100*V29/$C29</f>
        <v>0.1607520922412457</v>
      </c>
      <c r="AV29" s="7">
        <f t="shared" ref="AV29:AV44" si="31">100*W29/$C29</f>
        <v>1.1810742637195943</v>
      </c>
      <c r="AW29" s="7"/>
      <c r="AX29" s="7">
        <f t="shared" ref="AX29:AX44" si="32">100*Y29/$C29</f>
        <v>0.95365160319630526</v>
      </c>
      <c r="AY29" s="7">
        <f t="shared" ref="AY29:AY44" si="33">100*Z29/$C29</f>
        <v>6.6229798479605186</v>
      </c>
      <c r="AZ29" s="7">
        <f t="shared" ref="AZ29:AZ44" si="34">100*AA29/$C29</f>
        <v>5.6693275095351856</v>
      </c>
      <c r="BA29" s="7"/>
      <c r="BB29" s="7">
        <f t="shared" ref="BB29:BB44" si="35">100*AC29/$C29</f>
        <v>0.20414606154755258</v>
      </c>
      <c r="BC29" s="7">
        <f t="shared" ref="BC29:BC44" si="36">100*AD29/$C29</f>
        <v>1.091210748695483</v>
      </c>
      <c r="BD29" s="7">
        <f t="shared" ref="BD29:BD44" si="37">100*AE29/$C29</f>
        <v>0.73484420938028716</v>
      </c>
      <c r="BE29" s="7">
        <f t="shared" ref="BE29:BE44" si="38">100*AG29/$C29</f>
        <v>25.572618424074811</v>
      </c>
      <c r="BF29" s="7">
        <f t="shared" ref="BF29:BF44" si="39">100*AH29/$C29</f>
        <v>18.513478659683365</v>
      </c>
    </row>
    <row r="30" spans="1:59" x14ac:dyDescent="0.2">
      <c r="A30">
        <f t="shared" si="24"/>
        <v>2047</v>
      </c>
      <c r="B30">
        <v>53693</v>
      </c>
      <c r="C30" s="3">
        <v>7056315</v>
      </c>
      <c r="D30" s="25">
        <f t="shared" ref="D30:D44" si="40">(C30-C29)/C29</f>
        <v>3.7601524100366407E-2</v>
      </c>
      <c r="E30" s="3">
        <v>3475332</v>
      </c>
      <c r="F30" s="25">
        <f t="shared" ref="F30:F44" si="41">(E30-E29)/E29</f>
        <v>1.7256584972911361E-2</v>
      </c>
      <c r="G30" s="4">
        <v>49.263044269347567</v>
      </c>
      <c r="H30" s="3">
        <v>85.70579219260344</v>
      </c>
      <c r="I30" s="3">
        <v>23748.698258320488</v>
      </c>
      <c r="J30" s="3">
        <v>1086684</v>
      </c>
      <c r="K30" s="3">
        <v>1007522</v>
      </c>
      <c r="L30" s="3">
        <f>K30+AE30</f>
        <v>1056829.6399999999</v>
      </c>
      <c r="M30" s="21">
        <f t="shared" si="25"/>
        <v>29854.360000000102</v>
      </c>
      <c r="N30" s="3">
        <v>179879.9</v>
      </c>
      <c r="O30" s="3">
        <v>51809.38</v>
      </c>
      <c r="P30" s="3">
        <v>59041</v>
      </c>
      <c r="Q30" s="3">
        <v>0</v>
      </c>
      <c r="R30" s="3">
        <v>316745.7</v>
      </c>
      <c r="S30" s="3">
        <v>117920.8</v>
      </c>
      <c r="T30" s="3">
        <v>28729.62</v>
      </c>
      <c r="U30" s="3">
        <v>61166.13</v>
      </c>
      <c r="V30" s="3">
        <v>11336.83</v>
      </c>
      <c r="W30" s="3">
        <v>83340.320000000007</v>
      </c>
      <c r="X30" s="3">
        <v>0</v>
      </c>
      <c r="Y30" s="3">
        <v>67292.66</v>
      </c>
      <c r="Z30" s="3">
        <v>467338.3</v>
      </c>
      <c r="AA30" s="3">
        <v>400045.6</v>
      </c>
      <c r="AB30" s="3">
        <v>0</v>
      </c>
      <c r="AC30" s="3">
        <v>14251.993261589125</v>
      </c>
      <c r="AD30" s="3">
        <v>79162.41</v>
      </c>
      <c r="AE30" s="3">
        <v>49307.64</v>
      </c>
      <c r="AF30" s="3"/>
      <c r="AG30" s="3">
        <v>1709237</v>
      </c>
      <c r="AH30" s="3">
        <v>1229173</v>
      </c>
      <c r="AI30" s="7">
        <f t="shared" si="20"/>
        <v>2.8352519590682954</v>
      </c>
      <c r="AJ30" s="7"/>
      <c r="AK30" s="7">
        <f>100*J30/$C30</f>
        <v>15.40016283286673</v>
      </c>
      <c r="AL30" s="7">
        <f>100*K30/$C30</f>
        <v>14.278302485078969</v>
      </c>
      <c r="AM30" s="7">
        <f t="shared" si="21"/>
        <v>2.5492045068849674</v>
      </c>
      <c r="AN30" s="7">
        <f t="shared" si="22"/>
        <v>0.73422714263748146</v>
      </c>
      <c r="AO30" s="7">
        <f t="shared" si="23"/>
        <v>0.83671151302060631</v>
      </c>
      <c r="AP30" s="7"/>
      <c r="AQ30" s="7">
        <f t="shared" si="26"/>
        <v>4.4888259665278545</v>
      </c>
      <c r="AR30" s="7">
        <f t="shared" si="27"/>
        <v>1.6711385475279945</v>
      </c>
      <c r="AS30" s="7">
        <f t="shared" si="28"/>
        <v>0.40714764009259791</v>
      </c>
      <c r="AT30" s="7">
        <f t="shared" si="29"/>
        <v>0.86682822408013249</v>
      </c>
      <c r="AU30" s="7">
        <f t="shared" si="30"/>
        <v>0.16066218699136872</v>
      </c>
      <c r="AV30" s="7">
        <f t="shared" si="31"/>
        <v>1.1810742575976272</v>
      </c>
      <c r="AW30" s="7"/>
      <c r="AX30" s="7">
        <f t="shared" si="32"/>
        <v>0.95365158726615806</v>
      </c>
      <c r="AY30" s="7">
        <f t="shared" si="33"/>
        <v>6.6229795580271009</v>
      </c>
      <c r="AZ30" s="7">
        <f t="shared" si="34"/>
        <v>5.669327403892825</v>
      </c>
      <c r="BA30" s="7"/>
      <c r="BB30" s="7">
        <f t="shared" si="35"/>
        <v>0.20197501474337701</v>
      </c>
      <c r="BC30" s="7">
        <f t="shared" si="36"/>
        <v>1.1218661581859652</v>
      </c>
      <c r="BD30" s="7">
        <f t="shared" si="37"/>
        <v>0.69877322653537999</v>
      </c>
      <c r="BE30" s="7">
        <f t="shared" si="38"/>
        <v>24.222799010531702</v>
      </c>
      <c r="BF30" s="7">
        <f t="shared" si="39"/>
        <v>17.419474612457069</v>
      </c>
    </row>
    <row r="31" spans="1:59" x14ac:dyDescent="0.2">
      <c r="A31">
        <f t="shared" si="24"/>
        <v>2048</v>
      </c>
      <c r="B31">
        <v>54058</v>
      </c>
      <c r="C31" s="3">
        <v>7322011</v>
      </c>
      <c r="D31" s="25">
        <f t="shared" si="40"/>
        <v>3.7653647831764878E-2</v>
      </c>
      <c r="E31" s="3">
        <v>3535481</v>
      </c>
      <c r="F31" s="25">
        <f t="shared" si="41"/>
        <v>1.730741120560568E-2</v>
      </c>
      <c r="G31" s="4">
        <v>49.607995648591121</v>
      </c>
      <c r="H31" s="3">
        <v>86.677864580908917</v>
      </c>
      <c r="I31" s="3">
        <v>23890.971012252667</v>
      </c>
      <c r="J31" s="3">
        <v>1127602</v>
      </c>
      <c r="K31" s="3">
        <v>1043245</v>
      </c>
      <c r="L31" s="3">
        <f>K31+AE31</f>
        <v>1091722.4099999999</v>
      </c>
      <c r="M31" s="21">
        <f t="shared" si="25"/>
        <v>35879.590000000084</v>
      </c>
      <c r="N31" s="3">
        <v>185353.7</v>
      </c>
      <c r="O31" s="3">
        <v>53228.45</v>
      </c>
      <c r="P31" s="3">
        <v>61279.66</v>
      </c>
      <c r="Q31" s="3">
        <v>0</v>
      </c>
      <c r="R31" s="3">
        <v>328274.09999999998</v>
      </c>
      <c r="S31" s="3">
        <v>122383.4</v>
      </c>
      <c r="T31" s="3">
        <v>29576.65</v>
      </c>
      <c r="U31" s="3">
        <v>63466.81</v>
      </c>
      <c r="V31" s="3">
        <v>11751.18</v>
      </c>
      <c r="W31" s="3">
        <v>86478.38</v>
      </c>
      <c r="X31" s="3">
        <v>0</v>
      </c>
      <c r="Y31" s="3">
        <v>69826.47</v>
      </c>
      <c r="Z31" s="3">
        <v>484935.3</v>
      </c>
      <c r="AA31" s="3">
        <v>415108.8</v>
      </c>
      <c r="AB31" s="3">
        <v>0</v>
      </c>
      <c r="AC31" s="3">
        <v>14617.717963405345</v>
      </c>
      <c r="AD31" s="3">
        <v>84357.26</v>
      </c>
      <c r="AE31" s="3">
        <v>48477.41</v>
      </c>
      <c r="AF31" s="3"/>
      <c r="AG31" s="3">
        <v>1673357</v>
      </c>
      <c r="AH31" s="3">
        <v>1193293</v>
      </c>
      <c r="AI31" s="7">
        <f t="shared" si="20"/>
        <v>2.8362017672212807</v>
      </c>
      <c r="AJ31" s="7"/>
      <c r="AK31" s="7">
        <f>100*J31/$C31</f>
        <v>15.400168068581159</v>
      </c>
      <c r="AL31" s="7">
        <f>100*K31/$C31</f>
        <v>14.248066548930341</v>
      </c>
      <c r="AM31" s="7">
        <f t="shared" si="21"/>
        <v>2.5314589120393292</v>
      </c>
      <c r="AN31" s="7">
        <f t="shared" si="22"/>
        <v>0.72696490076291886</v>
      </c>
      <c r="AO31" s="7">
        <f t="shared" si="23"/>
        <v>0.83692389973191794</v>
      </c>
      <c r="AP31" s="7"/>
      <c r="AQ31" s="7">
        <f t="shared" si="26"/>
        <v>4.4833871459630412</v>
      </c>
      <c r="AR31" s="7">
        <f t="shared" si="27"/>
        <v>1.6714451808389799</v>
      </c>
      <c r="AS31" s="7">
        <f t="shared" si="28"/>
        <v>0.40394162204891526</v>
      </c>
      <c r="AT31" s="7">
        <f t="shared" si="29"/>
        <v>0.86679479175871221</v>
      </c>
      <c r="AU31" s="7">
        <f t="shared" si="30"/>
        <v>0.16049115468414346</v>
      </c>
      <c r="AV31" s="7">
        <f t="shared" si="31"/>
        <v>1.1810741611833142</v>
      </c>
      <c r="AW31" s="7"/>
      <c r="AX31" s="7">
        <f t="shared" si="32"/>
        <v>0.95365153097967215</v>
      </c>
      <c r="AY31" s="7">
        <f t="shared" si="33"/>
        <v>6.6229796704757753</v>
      </c>
      <c r="AZ31" s="7">
        <f t="shared" si="34"/>
        <v>5.6693277297725997</v>
      </c>
      <c r="BA31" s="7"/>
      <c r="BB31" s="7">
        <f t="shared" si="35"/>
        <v>0.19964075393229189</v>
      </c>
      <c r="BC31" s="7">
        <f t="shared" si="36"/>
        <v>1.1521050705878482</v>
      </c>
      <c r="BD31" s="7">
        <f t="shared" si="37"/>
        <v>0.66207780895166646</v>
      </c>
      <c r="BE31" s="7">
        <f t="shared" si="38"/>
        <v>22.85378975803232</v>
      </c>
      <c r="BF31" s="7">
        <f t="shared" si="39"/>
        <v>16.297339624319058</v>
      </c>
    </row>
    <row r="32" spans="1:59" x14ac:dyDescent="0.2">
      <c r="A32">
        <f t="shared" si="24"/>
        <v>2049</v>
      </c>
      <c r="B32">
        <v>54424</v>
      </c>
      <c r="C32" s="3">
        <v>7595620</v>
      </c>
      <c r="D32" s="25">
        <f t="shared" si="40"/>
        <v>3.7368012694873033E-2</v>
      </c>
      <c r="E32" s="3">
        <v>3595681</v>
      </c>
      <c r="F32" s="25">
        <f t="shared" si="41"/>
        <v>1.7027386089756954E-2</v>
      </c>
      <c r="G32" s="4">
        <v>49.952695509279145</v>
      </c>
      <c r="H32" s="3">
        <v>87.66085923768965</v>
      </c>
      <c r="I32" s="3">
        <v>24028.321280951859</v>
      </c>
      <c r="J32" s="3">
        <v>1169738</v>
      </c>
      <c r="K32" s="3">
        <v>1080122</v>
      </c>
      <c r="L32" s="3">
        <f>K32+AE32</f>
        <v>1127594.5</v>
      </c>
      <c r="M32" s="21">
        <f t="shared" si="25"/>
        <v>42143.5</v>
      </c>
      <c r="N32" s="3">
        <v>191052.3</v>
      </c>
      <c r="O32" s="3">
        <v>54684.47</v>
      </c>
      <c r="P32" s="3">
        <v>63593.33</v>
      </c>
      <c r="Q32" s="3">
        <v>0</v>
      </c>
      <c r="R32" s="3">
        <v>340171</v>
      </c>
      <c r="S32" s="3">
        <v>127006.3</v>
      </c>
      <c r="T32" s="3">
        <v>30449.200000000001</v>
      </c>
      <c r="U32" s="3">
        <v>65849.42</v>
      </c>
      <c r="V32" s="3">
        <v>12175.41</v>
      </c>
      <c r="W32" s="3">
        <v>89709.91</v>
      </c>
      <c r="X32" s="3">
        <v>0</v>
      </c>
      <c r="Y32" s="3">
        <v>72435.75</v>
      </c>
      <c r="Z32" s="3">
        <v>503056.4</v>
      </c>
      <c r="AA32" s="3">
        <v>430620.6</v>
      </c>
      <c r="AB32" s="3">
        <v>0</v>
      </c>
      <c r="AC32" s="3">
        <v>14980.809394837721</v>
      </c>
      <c r="AD32" s="3">
        <v>89616.25</v>
      </c>
      <c r="AE32" s="3">
        <v>47472.5</v>
      </c>
      <c r="AF32" s="3"/>
      <c r="AG32" s="3">
        <v>1631213</v>
      </c>
      <c r="AH32" s="3">
        <v>1151149</v>
      </c>
      <c r="AI32" s="7">
        <f t="shared" si="20"/>
        <v>2.8369618676707957</v>
      </c>
      <c r="AJ32" s="7"/>
      <c r="AK32" s="7">
        <f>100*J32/$C32</f>
        <v>15.400164831837296</v>
      </c>
      <c r="AL32" s="7">
        <f>100*K32/$C32</f>
        <v>14.220326977916221</v>
      </c>
      <c r="AM32" s="7">
        <f t="shared" si="21"/>
        <v>2.5152956572340375</v>
      </c>
      <c r="AN32" s="7">
        <f t="shared" si="22"/>
        <v>0.71994741706404486</v>
      </c>
      <c r="AO32" s="7">
        <f t="shared" si="23"/>
        <v>0.83723685492428535</v>
      </c>
      <c r="AP32" s="7"/>
      <c r="AQ32" s="7">
        <f t="shared" si="26"/>
        <v>4.478515249578046</v>
      </c>
      <c r="AR32" s="7">
        <f t="shared" si="27"/>
        <v>1.6720991834767931</v>
      </c>
      <c r="AS32" s="7">
        <f t="shared" si="28"/>
        <v>0.40087840097319244</v>
      </c>
      <c r="AT32" s="7">
        <f t="shared" si="29"/>
        <v>0.86693936768822033</v>
      </c>
      <c r="AU32" s="7">
        <f t="shared" si="30"/>
        <v>0.16029514378023124</v>
      </c>
      <c r="AV32" s="7">
        <f t="shared" si="31"/>
        <v>1.1810742243556154</v>
      </c>
      <c r="AW32" s="7"/>
      <c r="AX32" s="7">
        <f t="shared" si="32"/>
        <v>0.95365157814635282</v>
      </c>
      <c r="AY32" s="7">
        <f t="shared" si="33"/>
        <v>6.6229800858916059</v>
      </c>
      <c r="AZ32" s="7">
        <f t="shared" si="34"/>
        <v>5.6693278494711423</v>
      </c>
      <c r="BA32" s="7"/>
      <c r="BB32" s="7">
        <f t="shared" si="35"/>
        <v>0.197229579610851</v>
      </c>
      <c r="BC32" s="7">
        <f t="shared" si="36"/>
        <v>1.1798411452916286</v>
      </c>
      <c r="BD32" s="7">
        <f t="shared" si="37"/>
        <v>0.6249983543147235</v>
      </c>
      <c r="BE32" s="7">
        <f t="shared" si="38"/>
        <v>21.47570573567398</v>
      </c>
      <c r="BF32" s="7">
        <f t="shared" si="39"/>
        <v>15.155431682996253</v>
      </c>
    </row>
    <row r="33" spans="1:58" x14ac:dyDescent="0.2">
      <c r="A33">
        <f t="shared" si="24"/>
        <v>2050</v>
      </c>
      <c r="B33">
        <v>54789</v>
      </c>
      <c r="C33" s="3">
        <v>7877146</v>
      </c>
      <c r="D33" s="25">
        <f t="shared" si="40"/>
        <v>3.7064255452484457E-2</v>
      </c>
      <c r="E33" s="3">
        <v>3655836</v>
      </c>
      <c r="F33" s="25">
        <f t="shared" si="41"/>
        <v>1.672979332704987E-2</v>
      </c>
      <c r="G33" s="4">
        <v>50.297855953993761</v>
      </c>
      <c r="H33" s="3">
        <v>88.654922597382978</v>
      </c>
      <c r="I33" s="3">
        <v>24160.471716813936</v>
      </c>
      <c r="J33" s="3">
        <v>1213093</v>
      </c>
      <c r="K33" s="3">
        <v>1118161</v>
      </c>
      <c r="L33" s="3">
        <f>K33+AE33</f>
        <v>1164447.81</v>
      </c>
      <c r="M33" s="21">
        <f t="shared" si="25"/>
        <v>48645.189999999944</v>
      </c>
      <c r="N33" s="3">
        <v>196978.1</v>
      </c>
      <c r="O33" s="3">
        <v>56177.63</v>
      </c>
      <c r="P33" s="3">
        <v>65984.61</v>
      </c>
      <c r="Q33" s="3">
        <v>0</v>
      </c>
      <c r="R33" s="3">
        <v>352439.2</v>
      </c>
      <c r="S33" s="3">
        <v>131782.29999999999</v>
      </c>
      <c r="T33" s="3">
        <v>31348.94</v>
      </c>
      <c r="U33" s="3">
        <v>68309.69</v>
      </c>
      <c r="V33" s="3">
        <v>12611.42</v>
      </c>
      <c r="W33" s="3">
        <v>93034.94</v>
      </c>
      <c r="X33" s="3">
        <v>0</v>
      </c>
      <c r="Y33" s="3">
        <v>75120.53</v>
      </c>
      <c r="Z33" s="3">
        <v>521701.8</v>
      </c>
      <c r="AA33" s="3">
        <v>446581.2</v>
      </c>
      <c r="AB33" s="3">
        <v>0</v>
      </c>
      <c r="AC33" s="3">
        <v>15351.874542656506</v>
      </c>
      <c r="AD33" s="3">
        <v>94932.24</v>
      </c>
      <c r="AE33" s="3">
        <v>46286.81</v>
      </c>
      <c r="AF33" s="3"/>
      <c r="AG33" s="3">
        <v>1582568</v>
      </c>
      <c r="AH33" s="3">
        <v>1102504</v>
      </c>
      <c r="AI33" s="7">
        <f t="shared" si="20"/>
        <v>2.8375699556097209</v>
      </c>
      <c r="AJ33" s="7"/>
      <c r="AK33" s="7">
        <f>100*J33/$C33</f>
        <v>15.400158890034538</v>
      </c>
      <c r="AL33" s="7">
        <f>100*K33/$C33</f>
        <v>14.19500159067764</v>
      </c>
      <c r="AM33" s="7">
        <f t="shared" si="21"/>
        <v>2.5006277654368727</v>
      </c>
      <c r="AN33" s="7">
        <f t="shared" si="22"/>
        <v>0.71317238502371294</v>
      </c>
      <c r="AO33" s="7">
        <f t="shared" si="23"/>
        <v>0.8376715373816862</v>
      </c>
      <c r="AP33" s="7"/>
      <c r="AQ33" s="7">
        <f t="shared" si="26"/>
        <v>4.4741991579183624</v>
      </c>
      <c r="AR33" s="7">
        <f t="shared" si="27"/>
        <v>1.6729701341069467</v>
      </c>
      <c r="AS33" s="7">
        <f t="shared" si="28"/>
        <v>0.39797332688768244</v>
      </c>
      <c r="AT33" s="7">
        <f t="shared" si="29"/>
        <v>0.86718831922120021</v>
      </c>
      <c r="AU33" s="7">
        <f t="shared" si="30"/>
        <v>0.16010138697441942</v>
      </c>
      <c r="AV33" s="7">
        <f t="shared" si="31"/>
        <v>1.1810742113958532</v>
      </c>
      <c r="AW33" s="7"/>
      <c r="AX33" s="7">
        <f t="shared" si="32"/>
        <v>0.95365161442989632</v>
      </c>
      <c r="AY33" s="7">
        <f t="shared" si="33"/>
        <v>6.6229799473057884</v>
      </c>
      <c r="AZ33" s="7">
        <f t="shared" si="34"/>
        <v>5.6693274442291663</v>
      </c>
      <c r="BA33" s="7"/>
      <c r="BB33" s="7">
        <f t="shared" si="35"/>
        <v>0.19489132920294364</v>
      </c>
      <c r="BC33" s="7">
        <f t="shared" si="36"/>
        <v>1.2051603461456726</v>
      </c>
      <c r="BD33" s="7">
        <f t="shared" si="37"/>
        <v>0.58760888778753118</v>
      </c>
      <c r="BE33" s="7">
        <f t="shared" si="38"/>
        <v>20.09062673206768</v>
      </c>
      <c r="BF33" s="7">
        <f t="shared" si="39"/>
        <v>13.996236708066602</v>
      </c>
    </row>
    <row r="34" spans="1:58" x14ac:dyDescent="0.2">
      <c r="A34">
        <f t="shared" si="24"/>
        <v>2051</v>
      </c>
      <c r="B34">
        <v>55154</v>
      </c>
      <c r="C34" s="3">
        <v>8167933</v>
      </c>
      <c r="D34" s="25">
        <f t="shared" si="40"/>
        <v>3.6915273628291265E-2</v>
      </c>
      <c r="E34" s="3">
        <v>3716462</v>
      </c>
      <c r="F34" s="25">
        <f t="shared" si="41"/>
        <v>1.6583347830701377E-2</v>
      </c>
      <c r="G34" s="4">
        <v>50.644239974169871</v>
      </c>
      <c r="H34" s="3">
        <v>89.66015869335321</v>
      </c>
      <c r="I34" s="3">
        <v>24290.114430376463</v>
      </c>
      <c r="J34" s="3">
        <v>1257875</v>
      </c>
      <c r="K34" s="3">
        <v>1157444</v>
      </c>
      <c r="L34" s="3">
        <f>K34+AE34</f>
        <v>1202358.1599999999</v>
      </c>
      <c r="M34" s="21">
        <f t="shared" si="25"/>
        <v>55516.840000000084</v>
      </c>
      <c r="N34" s="3">
        <v>203128.8</v>
      </c>
      <c r="O34" s="3">
        <v>57708.04</v>
      </c>
      <c r="P34" s="3">
        <v>68453.84</v>
      </c>
      <c r="Q34" s="3">
        <v>0</v>
      </c>
      <c r="R34" s="3">
        <v>365086.1</v>
      </c>
      <c r="S34" s="3">
        <v>136703.70000000001</v>
      </c>
      <c r="T34" s="3">
        <v>32275.38</v>
      </c>
      <c r="U34" s="3">
        <v>70845.06</v>
      </c>
      <c r="V34" s="3">
        <v>13059.8</v>
      </c>
      <c r="W34" s="3">
        <v>96469.35</v>
      </c>
      <c r="X34" s="3">
        <v>0</v>
      </c>
      <c r="Y34" s="3">
        <v>77893.62</v>
      </c>
      <c r="Z34" s="3">
        <v>540960.5</v>
      </c>
      <c r="AA34" s="3">
        <v>463066.9</v>
      </c>
      <c r="AB34" s="3">
        <v>0</v>
      </c>
      <c r="AC34" s="3">
        <v>15732.845328526651</v>
      </c>
      <c r="AD34" s="3">
        <v>100431.3</v>
      </c>
      <c r="AE34" s="3">
        <v>44914.16</v>
      </c>
      <c r="AF34" s="3"/>
      <c r="AG34" s="3">
        <v>1527051</v>
      </c>
      <c r="AH34" s="3">
        <v>1046987</v>
      </c>
      <c r="AI34" s="7">
        <f t="shared" si="20"/>
        <v>2.8380556159356187</v>
      </c>
      <c r="AJ34" s="7"/>
      <c r="AK34" s="7">
        <f>100*J34/$C34</f>
        <v>15.400163052267937</v>
      </c>
      <c r="AL34" s="7">
        <f>100*K34/$C34</f>
        <v>14.170586364995893</v>
      </c>
      <c r="AM34" s="7">
        <f t="shared" si="21"/>
        <v>2.4869058059119733</v>
      </c>
      <c r="AN34" s="7">
        <f t="shared" si="22"/>
        <v>0.70651950744453951</v>
      </c>
      <c r="AO34" s="7">
        <f t="shared" si="23"/>
        <v>0.83808033195179243</v>
      </c>
      <c r="AP34" s="7"/>
      <c r="AQ34" s="7">
        <f t="shared" si="26"/>
        <v>4.4697489560700365</v>
      </c>
      <c r="AR34" s="7">
        <f t="shared" si="27"/>
        <v>1.6736633368564606</v>
      </c>
      <c r="AS34" s="7">
        <f t="shared" si="28"/>
        <v>0.39514746264446587</v>
      </c>
      <c r="AT34" s="7">
        <f t="shared" si="29"/>
        <v>0.86735603732302902</v>
      </c>
      <c r="AU34" s="7">
        <f t="shared" si="30"/>
        <v>0.15989112545364906</v>
      </c>
      <c r="AV34" s="7">
        <f t="shared" si="31"/>
        <v>1.1810742081258503</v>
      </c>
      <c r="AW34" s="7"/>
      <c r="AX34" s="7">
        <f t="shared" si="32"/>
        <v>0.95365155419369874</v>
      </c>
      <c r="AY34" s="7">
        <f t="shared" si="33"/>
        <v>6.6229791551914055</v>
      </c>
      <c r="AZ34" s="7">
        <f t="shared" si="34"/>
        <v>5.6693278458576977</v>
      </c>
      <c r="BA34" s="7"/>
      <c r="BB34" s="7">
        <f t="shared" si="35"/>
        <v>0.19261721819371744</v>
      </c>
      <c r="BC34" s="7">
        <f t="shared" si="36"/>
        <v>1.2295803601719064</v>
      </c>
      <c r="BD34" s="7">
        <f t="shared" si="37"/>
        <v>0.54988404042981254</v>
      </c>
      <c r="BE34" s="7">
        <f t="shared" si="38"/>
        <v>18.695684697707485</v>
      </c>
      <c r="BF34" s="7">
        <f t="shared" si="39"/>
        <v>12.81826136428886</v>
      </c>
    </row>
    <row r="35" spans="1:58" x14ac:dyDescent="0.2">
      <c r="A35">
        <f t="shared" si="24"/>
        <v>2052</v>
      </c>
      <c r="B35">
        <v>55519</v>
      </c>
      <c r="C35" s="3">
        <v>8470438</v>
      </c>
      <c r="D35" s="25">
        <f t="shared" si="40"/>
        <v>3.7035685772642844E-2</v>
      </c>
      <c r="E35" s="3">
        <v>3778533</v>
      </c>
      <c r="F35" s="25">
        <f t="shared" si="41"/>
        <v>1.6701637202263874E-2</v>
      </c>
      <c r="G35" s="4">
        <v>50.992613166628487</v>
      </c>
      <c r="H35" s="3">
        <v>90.676756725371277</v>
      </c>
      <c r="I35" s="3">
        <v>24422.68707606522</v>
      </c>
      <c r="J35" s="3">
        <v>1304461</v>
      </c>
      <c r="K35" s="3">
        <v>1198056</v>
      </c>
      <c r="L35" s="3">
        <f>K35+AE35</f>
        <v>1241400.49</v>
      </c>
      <c r="M35" s="21">
        <f t="shared" si="25"/>
        <v>63060.510000000009</v>
      </c>
      <c r="N35" s="3">
        <v>209371.6</v>
      </c>
      <c r="O35" s="3">
        <v>59275.33</v>
      </c>
      <c r="P35" s="3">
        <v>71020.42</v>
      </c>
      <c r="Q35" s="3">
        <v>0</v>
      </c>
      <c r="R35" s="3">
        <v>378171.6</v>
      </c>
      <c r="S35" s="3">
        <v>141789.6</v>
      </c>
      <c r="T35" s="3">
        <v>33227.300000000003</v>
      </c>
      <c r="U35" s="3">
        <v>73466.69</v>
      </c>
      <c r="V35" s="3">
        <v>13520.26</v>
      </c>
      <c r="W35" s="3">
        <v>100042.2</v>
      </c>
      <c r="X35" s="3">
        <v>0</v>
      </c>
      <c r="Y35" s="3">
        <v>80778.47</v>
      </c>
      <c r="Z35" s="3">
        <v>560995.4</v>
      </c>
      <c r="AA35" s="3">
        <v>480216.9</v>
      </c>
      <c r="AB35" s="3">
        <v>0</v>
      </c>
      <c r="AC35" s="3">
        <v>16125.590112303889</v>
      </c>
      <c r="AD35" s="3">
        <v>106405.1</v>
      </c>
      <c r="AE35" s="3">
        <v>43344.49</v>
      </c>
      <c r="AF35" s="3"/>
      <c r="AG35" s="3">
        <v>1463990</v>
      </c>
      <c r="AH35" s="3">
        <v>983926.3</v>
      </c>
      <c r="AI35" s="7">
        <f t="shared" si="20"/>
        <v>2.83844416460223</v>
      </c>
      <c r="AJ35" s="7"/>
      <c r="AK35" s="7">
        <f>100*J35/$C35</f>
        <v>15.400159944503461</v>
      </c>
      <c r="AL35" s="7">
        <f>100*K35/$C35</f>
        <v>14.143967525646254</v>
      </c>
      <c r="AM35" s="7">
        <f t="shared" si="21"/>
        <v>2.4717918955312581</v>
      </c>
      <c r="AN35" s="7">
        <f t="shared" si="22"/>
        <v>0.69979061295295475</v>
      </c>
      <c r="AO35" s="7">
        <f t="shared" si="23"/>
        <v>0.83845038473807376</v>
      </c>
      <c r="AP35" s="7"/>
      <c r="AQ35" s="7">
        <f t="shared" si="26"/>
        <v>4.4646050180640007</v>
      </c>
      <c r="AR35" s="7">
        <f t="shared" si="27"/>
        <v>1.6739346890916385</v>
      </c>
      <c r="AS35" s="7">
        <f t="shared" si="28"/>
        <v>0.39227369352092539</v>
      </c>
      <c r="AT35" s="7">
        <f t="shared" si="29"/>
        <v>0.86733047334742308</v>
      </c>
      <c r="AU35" s="7">
        <f t="shared" si="30"/>
        <v>0.15961701154060745</v>
      </c>
      <c r="AV35" s="7">
        <f t="shared" si="31"/>
        <v>1.1810746976720685</v>
      </c>
      <c r="AW35" s="7"/>
      <c r="AX35" s="7">
        <f t="shared" si="32"/>
        <v>0.95365162934903724</v>
      </c>
      <c r="AY35" s="7">
        <f t="shared" si="33"/>
        <v>6.6229798270172093</v>
      </c>
      <c r="AZ35" s="7">
        <f t="shared" si="34"/>
        <v>5.6693278434952239</v>
      </c>
      <c r="BA35" s="7"/>
      <c r="BB35" s="7">
        <f t="shared" si="35"/>
        <v>0.19037492644776915</v>
      </c>
      <c r="BC35" s="7">
        <f t="shared" si="36"/>
        <v>1.256193599433701</v>
      </c>
      <c r="BD35" s="7">
        <f t="shared" si="37"/>
        <v>0.51171486055384618</v>
      </c>
      <c r="BE35" s="7">
        <f t="shared" si="38"/>
        <v>17.283521820241173</v>
      </c>
      <c r="BF35" s="7">
        <f t="shared" si="39"/>
        <v>11.616002619935356</v>
      </c>
    </row>
    <row r="36" spans="1:58" x14ac:dyDescent="0.2">
      <c r="A36">
        <f t="shared" si="24"/>
        <v>2053</v>
      </c>
      <c r="B36">
        <v>55885</v>
      </c>
      <c r="C36" s="3">
        <v>8785473</v>
      </c>
      <c r="D36" s="25">
        <f t="shared" si="40"/>
        <v>3.7192291591060578E-2</v>
      </c>
      <c r="E36" s="3">
        <v>3842221</v>
      </c>
      <c r="F36" s="25">
        <f t="shared" si="41"/>
        <v>1.6855218678783538E-2</v>
      </c>
      <c r="G36" s="4">
        <v>51.34383455953796</v>
      </c>
      <c r="H36" s="3">
        <v>91.704837795688249</v>
      </c>
      <c r="I36" s="3">
        <v>24559.570161480646</v>
      </c>
      <c r="J36" s="3">
        <v>1352977</v>
      </c>
      <c r="K36" s="3">
        <v>1240229</v>
      </c>
      <c r="L36" s="3">
        <f>K36+AE36</f>
        <v>1281788.1000000001</v>
      </c>
      <c r="M36" s="21">
        <f t="shared" si="25"/>
        <v>71188.899999999907</v>
      </c>
      <c r="N36" s="3">
        <v>215836.3</v>
      </c>
      <c r="O36" s="3">
        <v>60878.9</v>
      </c>
      <c r="P36" s="3">
        <v>73690.31</v>
      </c>
      <c r="Q36" s="3">
        <v>0</v>
      </c>
      <c r="R36" s="3">
        <v>391746.3</v>
      </c>
      <c r="S36" s="3">
        <v>147067.1</v>
      </c>
      <c r="T36" s="3">
        <v>34204.93</v>
      </c>
      <c r="U36" s="3">
        <v>76188.460000000006</v>
      </c>
      <c r="V36" s="3">
        <v>13991.01</v>
      </c>
      <c r="W36" s="3">
        <v>103763</v>
      </c>
      <c r="X36" s="3">
        <v>0</v>
      </c>
      <c r="Y36" s="3">
        <v>83782.8</v>
      </c>
      <c r="Z36" s="3">
        <v>581860.1</v>
      </c>
      <c r="AA36" s="3">
        <v>498077.3</v>
      </c>
      <c r="AB36" s="3">
        <v>0</v>
      </c>
      <c r="AC36" s="3">
        <v>16531.81465051807</v>
      </c>
      <c r="AD36" s="3">
        <v>112747.9</v>
      </c>
      <c r="AE36" s="3">
        <v>41559.1</v>
      </c>
      <c r="AF36" s="3"/>
      <c r="AG36" s="3">
        <v>1392802</v>
      </c>
      <c r="AH36" s="3">
        <v>912737.5</v>
      </c>
      <c r="AI36" s="7">
        <f t="shared" si="20"/>
        <v>2.8387557292058005</v>
      </c>
      <c r="AJ36" s="7"/>
      <c r="AK36" s="7">
        <f>100*J36/$C36</f>
        <v>15.400161152393276</v>
      </c>
      <c r="AL36" s="7">
        <f>100*K36/$C36</f>
        <v>14.116815338229371</v>
      </c>
      <c r="AM36" s="7">
        <f t="shared" si="21"/>
        <v>2.4567408038246774</v>
      </c>
      <c r="AN36" s="7">
        <f t="shared" si="22"/>
        <v>0.69294959986787275</v>
      </c>
      <c r="AO36" s="7">
        <f t="shared" si="23"/>
        <v>0.83877453154770376</v>
      </c>
      <c r="AP36" s="7"/>
      <c r="AQ36" s="7">
        <f t="shared" si="26"/>
        <v>4.4590234356192315</v>
      </c>
      <c r="AR36" s="7">
        <f t="shared" si="27"/>
        <v>1.6739804447637594</v>
      </c>
      <c r="AS36" s="7">
        <f t="shared" si="28"/>
        <v>0.38933509897531982</v>
      </c>
      <c r="AT36" s="7">
        <f t="shared" si="29"/>
        <v>0.86720954011241069</v>
      </c>
      <c r="AU36" s="7">
        <f t="shared" si="30"/>
        <v>0.15925164188655522</v>
      </c>
      <c r="AV36" s="7">
        <f t="shared" si="31"/>
        <v>1.1810747127673149</v>
      </c>
      <c r="AW36" s="7"/>
      <c r="AX36" s="7">
        <f t="shared" si="32"/>
        <v>0.95365155638176791</v>
      </c>
      <c r="AY36" s="7">
        <f t="shared" si="33"/>
        <v>6.6229797758185587</v>
      </c>
      <c r="AZ36" s="7">
        <f t="shared" si="34"/>
        <v>5.6693282194367907</v>
      </c>
      <c r="BA36" s="7"/>
      <c r="BB36" s="7">
        <f t="shared" si="35"/>
        <v>0.18817216387231592</v>
      </c>
      <c r="BC36" s="7">
        <f t="shared" si="36"/>
        <v>1.2833446759212623</v>
      </c>
      <c r="BD36" s="7">
        <f t="shared" si="37"/>
        <v>0.47304339789104127</v>
      </c>
      <c r="BE36" s="7">
        <f t="shared" si="38"/>
        <v>15.853466284626906</v>
      </c>
      <c r="BF36" s="7">
        <f t="shared" si="39"/>
        <v>10.389167435834132</v>
      </c>
    </row>
    <row r="37" spans="1:58" x14ac:dyDescent="0.2">
      <c r="A37">
        <f t="shared" si="24"/>
        <v>2054</v>
      </c>
      <c r="B37">
        <v>56250</v>
      </c>
      <c r="C37" s="3">
        <v>9111294</v>
      </c>
      <c r="D37" s="25">
        <f t="shared" si="40"/>
        <v>3.7086335590582317E-2</v>
      </c>
      <c r="E37" s="3">
        <v>3906584</v>
      </c>
      <c r="F37" s="25">
        <f t="shared" si="41"/>
        <v>1.675150908810295E-2</v>
      </c>
      <c r="G37" s="4">
        <v>51.698628750910494</v>
      </c>
      <c r="H37" s="3">
        <v>92.744553340155292</v>
      </c>
      <c r="I37" s="3">
        <v>24695.490879664099</v>
      </c>
      <c r="J37" s="3">
        <v>1403154</v>
      </c>
      <c r="K37" s="3">
        <v>1284074</v>
      </c>
      <c r="L37" s="3">
        <f>K37+AE37</f>
        <v>1323615.69</v>
      </c>
      <c r="M37" s="21">
        <f t="shared" si="25"/>
        <v>79538.310000000056</v>
      </c>
      <c r="N37" s="3">
        <v>222742.8</v>
      </c>
      <c r="O37" s="3">
        <v>62517.96</v>
      </c>
      <c r="P37" s="3">
        <v>76452.05</v>
      </c>
      <c r="Q37" s="3">
        <v>0</v>
      </c>
      <c r="R37" s="3">
        <v>405812.5</v>
      </c>
      <c r="S37" s="3">
        <v>152549.20000000001</v>
      </c>
      <c r="T37" s="3">
        <v>35210.86</v>
      </c>
      <c r="U37" s="3">
        <v>79015.42</v>
      </c>
      <c r="V37" s="3">
        <v>14473.08</v>
      </c>
      <c r="W37" s="3">
        <v>107611.1</v>
      </c>
      <c r="X37" s="3">
        <v>0</v>
      </c>
      <c r="Y37" s="3">
        <v>86890</v>
      </c>
      <c r="Z37" s="3">
        <v>603439.1</v>
      </c>
      <c r="AA37" s="3">
        <v>516549.1</v>
      </c>
      <c r="AB37" s="3">
        <v>0</v>
      </c>
      <c r="AC37" s="3">
        <v>16952.816077203235</v>
      </c>
      <c r="AD37" s="3">
        <v>119079.6</v>
      </c>
      <c r="AE37" s="3">
        <v>39541.69</v>
      </c>
      <c r="AF37" s="3"/>
      <c r="AG37" s="3">
        <v>1313264</v>
      </c>
      <c r="AH37" s="3">
        <v>833199.6</v>
      </c>
      <c r="AI37" s="7">
        <f t="shared" si="20"/>
        <v>2.8390029595017814</v>
      </c>
      <c r="AJ37" s="7"/>
      <c r="AK37" s="7">
        <f>100*J37/$C37</f>
        <v>15.400161601634192</v>
      </c>
      <c r="AL37" s="7">
        <f>100*K37/$C37</f>
        <v>14.093212226496039</v>
      </c>
      <c r="AM37" s="7">
        <f t="shared" si="21"/>
        <v>2.444688976121284</v>
      </c>
      <c r="AN37" s="7">
        <f t="shared" si="22"/>
        <v>0.68615895832139762</v>
      </c>
      <c r="AO37" s="7">
        <f t="shared" si="23"/>
        <v>0.83909102263630175</v>
      </c>
      <c r="AP37" s="7"/>
      <c r="AQ37" s="7">
        <f t="shared" si="26"/>
        <v>4.4539502292429596</v>
      </c>
      <c r="AR37" s="7">
        <f t="shared" si="27"/>
        <v>1.6742868795584911</v>
      </c>
      <c r="AS37" s="7">
        <f t="shared" si="28"/>
        <v>0.38645290120151976</v>
      </c>
      <c r="AT37" s="7">
        <f t="shared" si="29"/>
        <v>0.86722500667852442</v>
      </c>
      <c r="AU37" s="7">
        <f t="shared" si="30"/>
        <v>0.15884768947198938</v>
      </c>
      <c r="AV37" s="7">
        <f t="shared" si="31"/>
        <v>1.1810737311297386</v>
      </c>
      <c r="AW37" s="7"/>
      <c r="AX37" s="7">
        <f t="shared" si="32"/>
        <v>0.95365158889615464</v>
      </c>
      <c r="AY37" s="7">
        <f t="shared" si="33"/>
        <v>6.6229791289799236</v>
      </c>
      <c r="AZ37" s="7">
        <f t="shared" si="34"/>
        <v>5.6693275400837688</v>
      </c>
      <c r="BA37" s="7"/>
      <c r="BB37" s="7">
        <f t="shared" si="35"/>
        <v>0.18606375864068525</v>
      </c>
      <c r="BC37" s="7">
        <f t="shared" si="36"/>
        <v>1.3069449849823747</v>
      </c>
      <c r="BD37" s="7">
        <f t="shared" si="37"/>
        <v>0.43398544707261122</v>
      </c>
      <c r="BE37" s="7">
        <f t="shared" si="38"/>
        <v>14.413583844402343</v>
      </c>
      <c r="BF37" s="7">
        <f t="shared" si="39"/>
        <v>9.1446900956110078</v>
      </c>
    </row>
    <row r="38" spans="1:58" x14ac:dyDescent="0.2">
      <c r="A38">
        <f t="shared" si="24"/>
        <v>2055</v>
      </c>
      <c r="B38">
        <v>56615</v>
      </c>
      <c r="C38" s="3">
        <v>9447244</v>
      </c>
      <c r="D38" s="25">
        <f t="shared" si="40"/>
        <v>3.6871820841254822E-2</v>
      </c>
      <c r="E38" s="3">
        <v>3971202</v>
      </c>
      <c r="F38" s="25">
        <f t="shared" si="41"/>
        <v>1.654079369597582E-2</v>
      </c>
      <c r="G38" s="4">
        <v>52.057745617125775</v>
      </c>
      <c r="H38" s="3">
        <v>93.79597236295497</v>
      </c>
      <c r="I38" s="3">
        <v>24828.108135514212</v>
      </c>
      <c r="J38" s="3">
        <v>1454891</v>
      </c>
      <c r="K38" s="3">
        <v>1329623</v>
      </c>
      <c r="L38" s="3">
        <f>K38+AE38</f>
        <v>1366909.23</v>
      </c>
      <c r="M38" s="21">
        <f t="shared" si="25"/>
        <v>87981.770000000019</v>
      </c>
      <c r="N38" s="3">
        <v>230167.5</v>
      </c>
      <c r="O38" s="3">
        <v>64191.86</v>
      </c>
      <c r="P38" s="3">
        <v>79309.27</v>
      </c>
      <c r="Q38" s="3">
        <v>0</v>
      </c>
      <c r="R38" s="3">
        <v>420359</v>
      </c>
      <c r="S38" s="3">
        <v>158230.29999999999</v>
      </c>
      <c r="T38" s="3">
        <v>36248.39</v>
      </c>
      <c r="U38" s="3">
        <v>81942.95</v>
      </c>
      <c r="V38" s="3">
        <v>14968.92</v>
      </c>
      <c r="W38" s="3">
        <v>111579</v>
      </c>
      <c r="X38" s="3">
        <v>0</v>
      </c>
      <c r="Y38" s="3">
        <v>90093.79</v>
      </c>
      <c r="Z38" s="3">
        <v>625689</v>
      </c>
      <c r="AA38" s="3">
        <v>535595.19999999995</v>
      </c>
      <c r="AB38" s="3">
        <v>0</v>
      </c>
      <c r="AC38" s="3">
        <v>17389.458804867721</v>
      </c>
      <c r="AD38" s="3">
        <v>125268.2</v>
      </c>
      <c r="AE38" s="3">
        <v>37286.230000000003</v>
      </c>
      <c r="AF38" s="3"/>
      <c r="AG38" s="3">
        <v>1225282</v>
      </c>
      <c r="AH38" s="3">
        <v>745217.6</v>
      </c>
      <c r="AI38" s="7">
        <f t="shared" si="20"/>
        <v>2.8392029325406014</v>
      </c>
      <c r="AJ38" s="7"/>
      <c r="AK38" s="7">
        <f>100*J38/$C38</f>
        <v>15.400163264545723</v>
      </c>
      <c r="AL38" s="7">
        <f>100*K38/$C38</f>
        <v>14.07418925561783</v>
      </c>
      <c r="AM38" s="7">
        <f t="shared" si="21"/>
        <v>2.4363454569396112</v>
      </c>
      <c r="AN38" s="7">
        <f t="shared" si="22"/>
        <v>0.67947710464554534</v>
      </c>
      <c r="AO38" s="7">
        <f t="shared" si="23"/>
        <v>0.83949636528917848</v>
      </c>
      <c r="AP38" s="7"/>
      <c r="AQ38" s="7">
        <f t="shared" si="26"/>
        <v>4.4495410513372997</v>
      </c>
      <c r="AR38" s="7">
        <f t="shared" si="27"/>
        <v>1.6748831722775444</v>
      </c>
      <c r="AS38" s="7">
        <f t="shared" si="28"/>
        <v>0.38369274679472659</v>
      </c>
      <c r="AT38" s="7">
        <f t="shared" si="29"/>
        <v>0.86737412519460699</v>
      </c>
      <c r="AU38" s="7">
        <f t="shared" si="30"/>
        <v>0.15844747949772442</v>
      </c>
      <c r="AV38" s="7">
        <f t="shared" si="31"/>
        <v>1.1810746075786758</v>
      </c>
      <c r="AW38" s="7"/>
      <c r="AX38" s="7">
        <f t="shared" si="32"/>
        <v>0.9536515622968984</v>
      </c>
      <c r="AY38" s="7">
        <f t="shared" si="33"/>
        <v>6.6229791460874727</v>
      </c>
      <c r="AZ38" s="7">
        <f t="shared" si="34"/>
        <v>5.6693274779395972</v>
      </c>
      <c r="BA38" s="7"/>
      <c r="BB38" s="7">
        <f t="shared" si="35"/>
        <v>0.18406911904538215</v>
      </c>
      <c r="BC38" s="7">
        <f t="shared" si="36"/>
        <v>1.3259761259474192</v>
      </c>
      <c r="BD38" s="7">
        <f t="shared" si="37"/>
        <v>0.39467838451086906</v>
      </c>
      <c r="BE38" s="7">
        <f t="shared" si="38"/>
        <v>12.969729584628068</v>
      </c>
      <c r="BF38" s="7">
        <f t="shared" si="39"/>
        <v>7.8882010457229645</v>
      </c>
    </row>
    <row r="39" spans="1:58" x14ac:dyDescent="0.2">
      <c r="A39">
        <f t="shared" si="24"/>
        <v>2056</v>
      </c>
      <c r="B39">
        <v>56980</v>
      </c>
      <c r="C39" s="3">
        <v>9796852</v>
      </c>
      <c r="D39" s="25">
        <f t="shared" si="40"/>
        <v>3.7006348094745942E-2</v>
      </c>
      <c r="E39" s="3">
        <v>4037414</v>
      </c>
      <c r="F39" s="25">
        <f t="shared" si="41"/>
        <v>1.6673037533724046E-2</v>
      </c>
      <c r="G39" s="4">
        <v>52.421800194504023</v>
      </c>
      <c r="H39" s="3">
        <v>94.859347785161674</v>
      </c>
      <c r="I39" s="3">
        <v>24964.32615880408</v>
      </c>
      <c r="J39" s="3">
        <v>1508731</v>
      </c>
      <c r="K39" s="3">
        <v>1376861</v>
      </c>
      <c r="L39" s="3">
        <f>K39+AE39</f>
        <v>1411651.19</v>
      </c>
      <c r="M39" s="21">
        <f t="shared" si="25"/>
        <v>97079.810000000056</v>
      </c>
      <c r="N39" s="3">
        <v>237839.2</v>
      </c>
      <c r="O39" s="3">
        <v>65900.12</v>
      </c>
      <c r="P39" s="3">
        <v>82273.539999999994</v>
      </c>
      <c r="Q39" s="3">
        <v>0</v>
      </c>
      <c r="R39" s="3">
        <v>435432.2</v>
      </c>
      <c r="S39" s="3">
        <v>164111.29999999999</v>
      </c>
      <c r="T39" s="3">
        <v>37315.69</v>
      </c>
      <c r="U39" s="3">
        <v>84973.87</v>
      </c>
      <c r="V39" s="3">
        <v>15481.08</v>
      </c>
      <c r="W39" s="3">
        <v>115708.1</v>
      </c>
      <c r="X39" s="3">
        <v>0</v>
      </c>
      <c r="Y39" s="3">
        <v>93427.83</v>
      </c>
      <c r="Z39" s="3">
        <v>648843.5</v>
      </c>
      <c r="AA39" s="3">
        <v>555415.69999999995</v>
      </c>
      <c r="AB39" s="3">
        <v>0</v>
      </c>
      <c r="AC39" s="3">
        <v>17842.12866072336</v>
      </c>
      <c r="AD39" s="3">
        <v>131870.29999999999</v>
      </c>
      <c r="AE39" s="3">
        <v>34790.19</v>
      </c>
      <c r="AF39" s="3"/>
      <c r="AG39" s="3">
        <v>1128202</v>
      </c>
      <c r="AH39" s="3">
        <v>648137.5</v>
      </c>
      <c r="AI39" s="7">
        <f t="shared" ref="AI39:AI44" si="42">100*AE39/AG38</f>
        <v>2.8393618775106466</v>
      </c>
      <c r="AJ39" s="7"/>
      <c r="AK39" s="7">
        <f>100*J39/$C39</f>
        <v>15.400161194636809</v>
      </c>
      <c r="AL39" s="7">
        <f>100*K39/$C39</f>
        <v>14.05411656724017</v>
      </c>
      <c r="AM39" s="7">
        <f t="shared" si="21"/>
        <v>2.4277104522963091</v>
      </c>
      <c r="AN39" s="7">
        <f t="shared" si="22"/>
        <v>0.6726662809645384</v>
      </c>
      <c r="AO39" s="7">
        <f t="shared" si="23"/>
        <v>0.83979568130660742</v>
      </c>
      <c r="AP39" s="7"/>
      <c r="AQ39" s="7">
        <f t="shared" si="26"/>
        <v>4.4446134329680591</v>
      </c>
      <c r="AR39" s="7">
        <f t="shared" si="27"/>
        <v>1.6751431990602694</v>
      </c>
      <c r="AS39" s="7">
        <f t="shared" si="28"/>
        <v>0.38089469964433476</v>
      </c>
      <c r="AT39" s="7">
        <f t="shared" si="29"/>
        <v>0.86735892304997564</v>
      </c>
      <c r="AU39" s="7">
        <f t="shared" si="30"/>
        <v>0.15802096428526224</v>
      </c>
      <c r="AV39" s="7">
        <f t="shared" si="31"/>
        <v>1.1810742879447398</v>
      </c>
      <c r="AW39" s="7"/>
      <c r="AX39" s="7">
        <f t="shared" si="32"/>
        <v>0.95365154031111221</v>
      </c>
      <c r="AY39" s="7">
        <f t="shared" si="33"/>
        <v>6.6229795040284367</v>
      </c>
      <c r="AZ39" s="7">
        <f t="shared" si="34"/>
        <v>5.6693282699381387</v>
      </c>
      <c r="BA39" s="7"/>
      <c r="BB39" s="7">
        <f t="shared" si="35"/>
        <v>0.1821210390921835</v>
      </c>
      <c r="BC39" s="7">
        <f t="shared" si="36"/>
        <v>1.346047689604783</v>
      </c>
      <c r="BD39" s="7">
        <f t="shared" si="37"/>
        <v>0.35511601073487686</v>
      </c>
      <c r="BE39" s="7">
        <f t="shared" si="38"/>
        <v>11.515964515948593</v>
      </c>
      <c r="BF39" s="7">
        <f t="shared" si="39"/>
        <v>6.6157731075247437</v>
      </c>
    </row>
    <row r="40" spans="1:58" x14ac:dyDescent="0.2">
      <c r="A40">
        <f t="shared" si="24"/>
        <v>2057</v>
      </c>
      <c r="B40">
        <v>57346</v>
      </c>
      <c r="C40" s="3">
        <v>10162990</v>
      </c>
      <c r="D40" s="25">
        <f t="shared" si="40"/>
        <v>3.7373025539224232E-2</v>
      </c>
      <c r="E40" s="3">
        <v>4106179</v>
      </c>
      <c r="F40" s="25">
        <f t="shared" si="41"/>
        <v>1.7031941733000381E-2</v>
      </c>
      <c r="G40" s="4">
        <v>52.791295045504818</v>
      </c>
      <c r="H40" s="3">
        <v>95.934742288382083</v>
      </c>
      <c r="I40" s="3">
        <v>25109.550608045582</v>
      </c>
      <c r="J40" s="3">
        <v>1565117</v>
      </c>
      <c r="K40" s="3">
        <v>1425964</v>
      </c>
      <c r="L40" s="3">
        <f>K40+AE40</f>
        <v>1457999.17</v>
      </c>
      <c r="M40" s="21">
        <f t="shared" si="25"/>
        <v>107117.83000000007</v>
      </c>
      <c r="N40" s="3">
        <v>245672.2</v>
      </c>
      <c r="O40" s="3">
        <v>67642.66</v>
      </c>
      <c r="P40" s="3">
        <v>85364.15</v>
      </c>
      <c r="Q40" s="3">
        <v>0</v>
      </c>
      <c r="R40" s="3">
        <v>451111.6</v>
      </c>
      <c r="S40" s="3">
        <v>170222.1</v>
      </c>
      <c r="T40" s="3">
        <v>38411.230000000003</v>
      </c>
      <c r="U40" s="3">
        <v>88125.02</v>
      </c>
      <c r="V40" s="3">
        <v>16009.97</v>
      </c>
      <c r="W40" s="3">
        <v>120032.5</v>
      </c>
      <c r="X40" s="3">
        <v>0</v>
      </c>
      <c r="Y40" s="3">
        <v>96919.51</v>
      </c>
      <c r="Z40" s="3">
        <v>673092.7</v>
      </c>
      <c r="AA40" s="3">
        <v>576173.19999999995</v>
      </c>
      <c r="AB40" s="3">
        <v>0</v>
      </c>
      <c r="AC40" s="3">
        <v>18310.800343413353</v>
      </c>
      <c r="AD40" s="3">
        <v>139153.20000000001</v>
      </c>
      <c r="AE40" s="3">
        <v>32035.17</v>
      </c>
      <c r="AF40" s="3"/>
      <c r="AG40" s="3">
        <v>1021083</v>
      </c>
      <c r="AH40" s="3">
        <v>541019.5</v>
      </c>
      <c r="AI40" s="7">
        <f t="shared" si="42"/>
        <v>2.8394888504009033</v>
      </c>
      <c r="AJ40" s="7"/>
      <c r="AK40" s="7">
        <f>100*J40/$C40</f>
        <v>15.400162747380445</v>
      </c>
      <c r="AL40" s="7">
        <f>100*K40/$C40</f>
        <v>14.030949553231874</v>
      </c>
      <c r="AM40" s="7">
        <f t="shared" si="21"/>
        <v>2.4173220676198639</v>
      </c>
      <c r="AN40" s="7">
        <f t="shared" si="22"/>
        <v>0.66557833865820981</v>
      </c>
      <c r="AO40" s="7">
        <f t="shared" si="23"/>
        <v>0.83995113642737029</v>
      </c>
      <c r="AP40" s="7"/>
      <c r="AQ40" s="7">
        <f t="shared" si="26"/>
        <v>4.4387685120225449</v>
      </c>
      <c r="AR40" s="7">
        <f t="shared" si="27"/>
        <v>1.674921455201668</v>
      </c>
      <c r="AS40" s="7">
        <f t="shared" si="28"/>
        <v>0.37795205938409865</v>
      </c>
      <c r="AT40" s="7">
        <f t="shared" si="29"/>
        <v>0.86711705905447123</v>
      </c>
      <c r="AU40" s="7">
        <f t="shared" si="30"/>
        <v>0.1575320845538567</v>
      </c>
      <c r="AV40" s="7">
        <f t="shared" si="31"/>
        <v>1.1810746640506387</v>
      </c>
      <c r="AW40" s="7"/>
      <c r="AX40" s="7">
        <f t="shared" si="32"/>
        <v>0.95365153365298994</v>
      </c>
      <c r="AY40" s="7">
        <f t="shared" si="33"/>
        <v>6.6229790642320809</v>
      </c>
      <c r="AZ40" s="7">
        <f t="shared" si="34"/>
        <v>5.6693276289753305</v>
      </c>
      <c r="BA40" s="7"/>
      <c r="BB40" s="7">
        <f t="shared" si="35"/>
        <v>0.18017138994934909</v>
      </c>
      <c r="BC40" s="7">
        <f t="shared" si="36"/>
        <v>1.3692151620733664</v>
      </c>
      <c r="BD40" s="7">
        <f t="shared" si="37"/>
        <v>0.3152140265807602</v>
      </c>
      <c r="BE40" s="7">
        <f t="shared" si="38"/>
        <v>10.047072761067364</v>
      </c>
      <c r="BF40" s="7">
        <f t="shared" si="39"/>
        <v>5.3234284398587421</v>
      </c>
    </row>
    <row r="41" spans="1:58" x14ac:dyDescent="0.2">
      <c r="A41">
        <f t="shared" si="24"/>
        <v>2058</v>
      </c>
      <c r="B41">
        <v>57711</v>
      </c>
      <c r="C41" s="3">
        <v>10545640</v>
      </c>
      <c r="D41" s="25">
        <f t="shared" si="40"/>
        <v>3.7651321117112189E-2</v>
      </c>
      <c r="E41" s="3">
        <v>4177241</v>
      </c>
      <c r="F41" s="25">
        <f t="shared" si="41"/>
        <v>1.7306113542541617E-2</v>
      </c>
      <c r="G41" s="4">
        <v>53.166777672567576</v>
      </c>
      <c r="H41" s="3">
        <v>97.022303878959605</v>
      </c>
      <c r="I41" s="3">
        <v>25262.01156744645</v>
      </c>
      <c r="J41" s="3">
        <v>1624046</v>
      </c>
      <c r="K41" s="3">
        <v>1477028</v>
      </c>
      <c r="L41" s="3">
        <f>K41+AE41</f>
        <v>1506022.61</v>
      </c>
      <c r="M41" s="21">
        <f t="shared" si="25"/>
        <v>118023.3899999999</v>
      </c>
      <c r="N41" s="3">
        <v>253694.7</v>
      </c>
      <c r="O41" s="3">
        <v>69419.66</v>
      </c>
      <c r="P41" s="3">
        <v>88588.05</v>
      </c>
      <c r="Q41" s="3">
        <v>0</v>
      </c>
      <c r="R41" s="3">
        <v>467458.7</v>
      </c>
      <c r="S41" s="3">
        <v>176603.3</v>
      </c>
      <c r="T41" s="3">
        <v>39536.57</v>
      </c>
      <c r="U41" s="3">
        <v>91415.92</v>
      </c>
      <c r="V41" s="3">
        <v>16556.009999999998</v>
      </c>
      <c r="W41" s="3">
        <v>124551.8</v>
      </c>
      <c r="X41" s="3">
        <v>0</v>
      </c>
      <c r="Y41" s="3">
        <v>100568.7</v>
      </c>
      <c r="Z41" s="3">
        <v>698435.6</v>
      </c>
      <c r="AA41" s="3">
        <v>597866.9</v>
      </c>
      <c r="AB41" s="3">
        <v>0</v>
      </c>
      <c r="AC41" s="3">
        <v>18795.109034401114</v>
      </c>
      <c r="AD41" s="3">
        <v>147018</v>
      </c>
      <c r="AE41" s="3">
        <v>28994.61</v>
      </c>
      <c r="AF41" s="3"/>
      <c r="AG41" s="3">
        <v>903060.1</v>
      </c>
      <c r="AH41" s="3">
        <v>422996.1</v>
      </c>
      <c r="AI41" s="7">
        <f t="shared" si="42"/>
        <v>2.8395938430078651</v>
      </c>
      <c r="AJ41" s="7"/>
      <c r="AK41" s="7">
        <f>100*J41/$C41</f>
        <v>15.400165376402001</v>
      </c>
      <c r="AL41" s="7">
        <f>100*K41/$C41</f>
        <v>14.006053686642062</v>
      </c>
      <c r="AM41" s="7">
        <f t="shared" si="21"/>
        <v>2.4056832966040944</v>
      </c>
      <c r="AN41" s="7">
        <f t="shared" si="22"/>
        <v>0.65827830269191823</v>
      </c>
      <c r="AO41" s="7">
        <f t="shared" si="23"/>
        <v>0.84004432163434373</v>
      </c>
      <c r="AP41" s="7"/>
      <c r="AQ41" s="7">
        <f t="shared" si="26"/>
        <v>4.4327200625092456</v>
      </c>
      <c r="AR41" s="7">
        <f t="shared" si="27"/>
        <v>1.6746570146525008</v>
      </c>
      <c r="AS41" s="7">
        <f t="shared" si="28"/>
        <v>0.37490915677000164</v>
      </c>
      <c r="AT41" s="7">
        <f t="shared" si="29"/>
        <v>0.86685985867145099</v>
      </c>
      <c r="AU41" s="7">
        <f t="shared" si="30"/>
        <v>0.15699388562477001</v>
      </c>
      <c r="AV41" s="7">
        <f t="shared" si="31"/>
        <v>1.1810738845627198</v>
      </c>
      <c r="AW41" s="7"/>
      <c r="AX41" s="7">
        <f t="shared" si="32"/>
        <v>0.95365193577630192</v>
      </c>
      <c r="AY41" s="7">
        <f t="shared" si="33"/>
        <v>6.622979733804681</v>
      </c>
      <c r="AZ41" s="7">
        <f t="shared" si="34"/>
        <v>5.6693277980283794</v>
      </c>
      <c r="BA41" s="7"/>
      <c r="BB41" s="7">
        <f t="shared" si="35"/>
        <v>0.17822634789734063</v>
      </c>
      <c r="BC41" s="7">
        <f t="shared" si="36"/>
        <v>1.3941116897599386</v>
      </c>
      <c r="BD41" s="7">
        <f t="shared" si="37"/>
        <v>0.27494405270803857</v>
      </c>
      <c r="BE41" s="7">
        <f t="shared" si="38"/>
        <v>8.5633503514248535</v>
      </c>
      <c r="BF41" s="7">
        <f t="shared" si="39"/>
        <v>4.0110993737696337</v>
      </c>
    </row>
    <row r="42" spans="1:58" x14ac:dyDescent="0.2">
      <c r="A42">
        <f t="shared" si="24"/>
        <v>2059</v>
      </c>
      <c r="B42">
        <v>58076</v>
      </c>
      <c r="C42" s="3">
        <v>10943000</v>
      </c>
      <c r="D42" s="25">
        <f t="shared" si="40"/>
        <v>3.7680027006421611E-2</v>
      </c>
      <c r="E42" s="3">
        <v>4249643</v>
      </c>
      <c r="F42" s="25">
        <f t="shared" si="41"/>
        <v>1.7332492906202923E-2</v>
      </c>
      <c r="G42" s="4">
        <v>53.548529764020103</v>
      </c>
      <c r="H42" s="3">
        <v>98.122172261685648</v>
      </c>
      <c r="I42" s="3">
        <v>25415.218410845471</v>
      </c>
      <c r="J42" s="3">
        <v>1685240</v>
      </c>
      <c r="K42" s="3">
        <v>1529953</v>
      </c>
      <c r="L42" s="3">
        <f>K42+AE42</f>
        <v>1555596.96</v>
      </c>
      <c r="M42" s="21">
        <f t="shared" si="25"/>
        <v>129643.04000000004</v>
      </c>
      <c r="N42" s="3">
        <v>261926</v>
      </c>
      <c r="O42" s="3">
        <v>71232.039999999994</v>
      </c>
      <c r="P42" s="3">
        <v>91931.34</v>
      </c>
      <c r="Q42" s="3">
        <v>0</v>
      </c>
      <c r="R42" s="3">
        <v>484469.2</v>
      </c>
      <c r="S42" s="3">
        <v>183264.3</v>
      </c>
      <c r="T42" s="3">
        <v>40693.99</v>
      </c>
      <c r="U42" s="3">
        <v>94850.25</v>
      </c>
      <c r="V42" s="3">
        <v>17121.04</v>
      </c>
      <c r="W42" s="3">
        <v>129245</v>
      </c>
      <c r="X42" s="3">
        <v>0</v>
      </c>
      <c r="Y42" s="3">
        <v>104358.1</v>
      </c>
      <c r="Z42" s="3">
        <v>724752.6</v>
      </c>
      <c r="AA42" s="3">
        <v>620394.6</v>
      </c>
      <c r="AB42" s="3">
        <v>0</v>
      </c>
      <c r="AC42" s="3">
        <v>19294.64400460551</v>
      </c>
      <c r="AD42" s="3">
        <v>155286.79999999999</v>
      </c>
      <c r="AE42" s="3">
        <v>25643.96</v>
      </c>
      <c r="AF42" s="3"/>
      <c r="AG42" s="3">
        <v>773417.3</v>
      </c>
      <c r="AH42" s="3">
        <v>293353.3</v>
      </c>
      <c r="AI42" s="7">
        <f t="shared" si="42"/>
        <v>2.8396736828479079</v>
      </c>
      <c r="AJ42" s="7"/>
      <c r="AK42" s="7">
        <f>100*J42/$C42</f>
        <v>15.400164488714246</v>
      </c>
      <c r="AL42" s="7">
        <f>100*K42/$C42</f>
        <v>13.981111212647354</v>
      </c>
      <c r="AM42" s="7">
        <f t="shared" si="21"/>
        <v>2.3935483870967742</v>
      </c>
      <c r="AN42" s="7">
        <f t="shared" si="22"/>
        <v>0.65093703737549113</v>
      </c>
      <c r="AO42" s="7">
        <f t="shared" si="23"/>
        <v>0.84009266197569221</v>
      </c>
      <c r="AP42" s="7"/>
      <c r="AQ42" s="7">
        <f t="shared" si="26"/>
        <v>4.4272064333363792</v>
      </c>
      <c r="AR42" s="7">
        <f t="shared" si="27"/>
        <v>1.6747171707941149</v>
      </c>
      <c r="AS42" s="7">
        <f t="shared" si="28"/>
        <v>0.37187233848122087</v>
      </c>
      <c r="AT42" s="7">
        <f t="shared" si="29"/>
        <v>0.86676642602576992</v>
      </c>
      <c r="AU42" s="7">
        <f t="shared" si="30"/>
        <v>0.15645654756465321</v>
      </c>
      <c r="AV42" s="7">
        <f t="shared" si="31"/>
        <v>1.1810746595997441</v>
      </c>
      <c r="AW42" s="7"/>
      <c r="AX42" s="7">
        <f t="shared" si="32"/>
        <v>0.95365164945627345</v>
      </c>
      <c r="AY42" s="7">
        <f t="shared" si="33"/>
        <v>6.6229790733802432</v>
      </c>
      <c r="AZ42" s="7">
        <f t="shared" si="34"/>
        <v>5.6693283377501595</v>
      </c>
      <c r="BA42" s="7"/>
      <c r="BB42" s="7">
        <f t="shared" si="35"/>
        <v>0.17631951023124839</v>
      </c>
      <c r="BC42" s="7">
        <f t="shared" si="36"/>
        <v>1.4190514484145114</v>
      </c>
      <c r="BD42" s="7">
        <f t="shared" si="37"/>
        <v>0.23434122269944258</v>
      </c>
      <c r="BE42" s="7">
        <f t="shared" si="38"/>
        <v>7.0676898473910263</v>
      </c>
      <c r="BF42" s="7">
        <f t="shared" si="39"/>
        <v>2.6807392853879191</v>
      </c>
    </row>
    <row r="43" spans="1:58" x14ac:dyDescent="0.2">
      <c r="A43">
        <f t="shared" si="24"/>
        <v>2060</v>
      </c>
      <c r="B43">
        <v>58441</v>
      </c>
      <c r="C43" s="3">
        <v>11354460</v>
      </c>
      <c r="D43" s="25">
        <f t="shared" si="40"/>
        <v>3.7600292424380885E-2</v>
      </c>
      <c r="E43" s="3">
        <v>4322972</v>
      </c>
      <c r="F43" s="25">
        <f t="shared" si="41"/>
        <v>1.7255331800812446E-2</v>
      </c>
      <c r="G43" s="4">
        <v>53.936679264278574</v>
      </c>
      <c r="H43" s="3">
        <v>99.234514006844961</v>
      </c>
      <c r="I43" s="3">
        <v>25566.626173017154</v>
      </c>
      <c r="J43" s="3">
        <v>1748605</v>
      </c>
      <c r="K43" s="3">
        <v>1584798</v>
      </c>
      <c r="L43" s="3">
        <f>K43+AE43</f>
        <v>1606761.03</v>
      </c>
      <c r="M43" s="21">
        <f t="shared" si="25"/>
        <v>141843.96999999997</v>
      </c>
      <c r="N43" s="3">
        <v>270489.40000000002</v>
      </c>
      <c r="O43" s="3">
        <v>73080.98</v>
      </c>
      <c r="P43" s="3">
        <v>95384.78</v>
      </c>
      <c r="Q43" s="3">
        <v>0</v>
      </c>
      <c r="R43" s="3">
        <v>502120.8</v>
      </c>
      <c r="S43" s="3">
        <v>190191.5</v>
      </c>
      <c r="T43" s="3">
        <v>41885.410000000003</v>
      </c>
      <c r="U43" s="3">
        <v>98420.78</v>
      </c>
      <c r="V43" s="3">
        <v>17709.509999999998</v>
      </c>
      <c r="W43" s="3">
        <v>134104.6</v>
      </c>
      <c r="X43" s="3">
        <v>0</v>
      </c>
      <c r="Y43" s="3">
        <v>108282</v>
      </c>
      <c r="Z43" s="3">
        <v>752003.6</v>
      </c>
      <c r="AA43" s="3">
        <v>643721.6</v>
      </c>
      <c r="AB43" s="3">
        <v>0</v>
      </c>
      <c r="AC43" s="3">
        <v>19808.999967229487</v>
      </c>
      <c r="AD43" s="3">
        <v>163807.4</v>
      </c>
      <c r="AE43" s="3">
        <v>21963.03</v>
      </c>
      <c r="AF43" s="3">
        <f>SUM(AE5:AE43)</f>
        <v>1648930.8</v>
      </c>
      <c r="AG43" s="3">
        <v>631572.9</v>
      </c>
      <c r="AH43" s="3">
        <v>151508.9</v>
      </c>
      <c r="AI43" s="7">
        <f t="shared" si="42"/>
        <v>2.8397386507904594</v>
      </c>
      <c r="AJ43" s="7">
        <f>AVERAGE(AI5:AI43)</f>
        <v>2.6825414935612595</v>
      </c>
      <c r="AK43" s="7">
        <f>100*J43/$C43</f>
        <v>15.400159937152448</v>
      </c>
      <c r="AL43" s="7">
        <f>100*K43/$C43</f>
        <v>13.957493355034057</v>
      </c>
      <c r="AM43" s="7">
        <f t="shared" si="21"/>
        <v>2.382230418707715</v>
      </c>
      <c r="AN43" s="7">
        <f t="shared" si="22"/>
        <v>0.64363237001143159</v>
      </c>
      <c r="AO43" s="7">
        <f t="shared" si="23"/>
        <v>0.84006443283079957</v>
      </c>
      <c r="AP43" s="7"/>
      <c r="AQ43" s="7">
        <f t="shared" si="26"/>
        <v>4.4222340824662734</v>
      </c>
      <c r="AR43" s="7">
        <f t="shared" si="27"/>
        <v>1.6750378265456922</v>
      </c>
      <c r="AS43" s="7">
        <f t="shared" si="28"/>
        <v>0.36888949364390738</v>
      </c>
      <c r="AT43" s="7">
        <f t="shared" si="29"/>
        <v>0.8668028246169347</v>
      </c>
      <c r="AU43" s="7">
        <f t="shared" si="30"/>
        <v>0.15596963660094798</v>
      </c>
      <c r="AV43" s="7">
        <f t="shared" si="31"/>
        <v>1.1810742210549863</v>
      </c>
      <c r="AW43" s="7"/>
      <c r="AX43" s="7">
        <f t="shared" si="32"/>
        <v>0.95365169281498197</v>
      </c>
      <c r="AY43" s="7">
        <f t="shared" si="33"/>
        <v>6.6229798687035757</v>
      </c>
      <c r="AZ43" s="7">
        <f t="shared" si="34"/>
        <v>5.6693281758885936</v>
      </c>
      <c r="BA43" s="7"/>
      <c r="BB43" s="7">
        <f t="shared" si="35"/>
        <v>0.17446007971519109</v>
      </c>
      <c r="BC43" s="7">
        <f t="shared" si="36"/>
        <v>1.4426701049631598</v>
      </c>
      <c r="BD43" s="7">
        <f t="shared" si="37"/>
        <v>0.19343086329072454</v>
      </c>
      <c r="BE43" s="7">
        <f t="shared" si="38"/>
        <v>5.5623332153180334</v>
      </c>
      <c r="BF43" s="7">
        <f t="shared" si="39"/>
        <v>1.3343558390271313</v>
      </c>
    </row>
    <row r="44" spans="1:58" s="1" customFormat="1" x14ac:dyDescent="0.2">
      <c r="A44" s="1">
        <f t="shared" si="24"/>
        <v>2061</v>
      </c>
      <c r="B44" s="1">
        <v>58807</v>
      </c>
      <c r="C44" s="13">
        <v>11784410</v>
      </c>
      <c r="D44" s="27">
        <f t="shared" si="40"/>
        <v>3.7866177695812922E-2</v>
      </c>
      <c r="E44" s="13">
        <v>4398694</v>
      </c>
      <c r="F44" s="27">
        <f t="shared" si="41"/>
        <v>1.7516190250596118E-2</v>
      </c>
      <c r="G44" s="28">
        <v>54.331185862065176</v>
      </c>
      <c r="H44" s="13">
        <v>100.35944215187244</v>
      </c>
      <c r="I44" s="13">
        <v>25723.645277463143</v>
      </c>
      <c r="J44" s="13">
        <v>1814818</v>
      </c>
      <c r="K44" s="13">
        <v>1641762</v>
      </c>
      <c r="L44" s="13">
        <f>K44+AE44</f>
        <v>1659697.35</v>
      </c>
      <c r="M44" s="21">
        <f t="shared" si="25"/>
        <v>155120.64999999991</v>
      </c>
      <c r="N44" s="13">
        <v>279235.09999999998</v>
      </c>
      <c r="O44" s="13">
        <v>74968.479999999996</v>
      </c>
      <c r="P44" s="13">
        <v>98981.59</v>
      </c>
      <c r="Q44" s="13">
        <v>0</v>
      </c>
      <c r="R44" s="13">
        <v>520480.3</v>
      </c>
      <c r="S44" s="13">
        <v>197393</v>
      </c>
      <c r="T44" s="13">
        <v>43110.43</v>
      </c>
      <c r="U44" s="13">
        <v>102132.8</v>
      </c>
      <c r="V44" s="13">
        <v>18323.439999999999</v>
      </c>
      <c r="W44" s="13">
        <v>139182.6</v>
      </c>
      <c r="X44" s="13">
        <v>0</v>
      </c>
      <c r="Y44" s="13">
        <v>112382.2</v>
      </c>
      <c r="Z44" s="13">
        <v>780479.1</v>
      </c>
      <c r="AA44" s="13">
        <v>668096.80000000005</v>
      </c>
      <c r="AB44" s="13">
        <v>0</v>
      </c>
      <c r="AC44" s="13">
        <v>20338.020651791769</v>
      </c>
      <c r="AD44" s="13">
        <v>173055.7</v>
      </c>
      <c r="AE44" s="13">
        <v>17935.349999999999</v>
      </c>
      <c r="AF44" s="13"/>
      <c r="AG44" s="13">
        <v>476452.5</v>
      </c>
      <c r="AH44" s="13">
        <v>-3611.4630000000002</v>
      </c>
      <c r="AI44" s="16">
        <f t="shared" si="42"/>
        <v>2.8397909409982596</v>
      </c>
      <c r="AJ44" s="16"/>
      <c r="AK44" s="16">
        <f>100*J44/$C44</f>
        <v>15.400160041953734</v>
      </c>
      <c r="AL44" s="16">
        <f>100*K44/$C44</f>
        <v>13.931643586738751</v>
      </c>
      <c r="AM44" s="16">
        <f t="shared" si="21"/>
        <v>2.3695297431097524</v>
      </c>
      <c r="AN44" s="16">
        <f t="shared" si="22"/>
        <v>0.63616659637605955</v>
      </c>
      <c r="AO44" s="16">
        <f t="shared" si="23"/>
        <v>0.83993674693938858</v>
      </c>
      <c r="AP44" s="16"/>
      <c r="AQ44" s="16">
        <f t="shared" si="26"/>
        <v>4.4166852646844434</v>
      </c>
      <c r="AR44" s="16">
        <f t="shared" si="27"/>
        <v>1.6750350675171688</v>
      </c>
      <c r="AS44" s="16">
        <f t="shared" si="28"/>
        <v>0.36582595140528884</v>
      </c>
      <c r="AT44" s="16">
        <f t="shared" si="29"/>
        <v>0.86667724561518145</v>
      </c>
      <c r="AU44" s="16">
        <f t="shared" si="30"/>
        <v>0.1554888195505757</v>
      </c>
      <c r="AV44" s="16">
        <f t="shared" si="31"/>
        <v>1.1810739782475321</v>
      </c>
      <c r="AW44" s="16"/>
      <c r="AX44" s="16">
        <f t="shared" si="32"/>
        <v>0.95365147682404128</v>
      </c>
      <c r="AY44" s="16">
        <f t="shared" si="33"/>
        <v>6.6229798521945522</v>
      </c>
      <c r="AZ44" s="16">
        <f t="shared" si="34"/>
        <v>5.6693275267917533</v>
      </c>
      <c r="BA44" s="16"/>
      <c r="BB44" s="16">
        <f t="shared" si="35"/>
        <v>0.17258412302178699</v>
      </c>
      <c r="BC44" s="16">
        <f t="shared" si="36"/>
        <v>1.4685139094787096</v>
      </c>
      <c r="BD44" s="16">
        <f t="shared" si="37"/>
        <v>0.15219557024916816</v>
      </c>
      <c r="BE44" s="16">
        <f t="shared" si="38"/>
        <v>4.0430747063281061</v>
      </c>
      <c r="BF44" s="16">
        <f t="shared" si="39"/>
        <v>-3.0646107866240231E-2</v>
      </c>
    </row>
    <row r="45" spans="1:58" x14ac:dyDescent="0.2">
      <c r="F45" s="3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</row>
    <row r="46" spans="1:58" x14ac:dyDescent="0.2">
      <c r="A46" t="s">
        <v>63</v>
      </c>
    </row>
    <row r="47" spans="1:58" x14ac:dyDescent="0.2">
      <c r="A47" s="9" t="s">
        <v>64</v>
      </c>
    </row>
  </sheetData>
  <mergeCells count="1">
    <mergeCell ref="C1:BF1"/>
  </mergeCells>
  <hyperlinks>
    <hyperlink ref="A47" r:id="rId1" xr:uid="{3721B794-23E5-41B3-8CB2-C8C0DAE35F83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Shaw, Trevor</dc:creator>
  <cp:keywords/>
  <dc:description/>
  <cp:lastModifiedBy>Microsoft Office User</cp:lastModifiedBy>
  <cp:revision/>
  <dcterms:created xsi:type="dcterms:W3CDTF">2018-08-20T18:51:08Z</dcterms:created>
  <dcterms:modified xsi:type="dcterms:W3CDTF">2022-08-01T15:42:27Z</dcterms:modified>
  <cp:category/>
  <cp:contentStatus/>
</cp:coreProperties>
</file>